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drawings/drawing3.xml" ContentType="application/vnd.openxmlformats-officedocument.drawingml.chartshapes+xml"/>
  <Override PartName="/xl/charts/chart12.xml" ContentType="application/vnd.openxmlformats-officedocument.drawingml.chart+xml"/>
  <Override PartName="/xl/drawings/drawing4.xml" ContentType="application/vnd.openxmlformats-officedocument.drawingml.chartshape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drawings/drawing10.xml" ContentType="application/vnd.openxmlformats-officedocument.drawing+xml"/>
  <Override PartName="/xl/charts/chart1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9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20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21.xml" ContentType="application/vnd.openxmlformats-officedocument.drawingml.chart+xml"/>
  <Override PartName="/xl/drawings/drawing17.xml" ContentType="application/vnd.openxmlformats-officedocument.drawing+xml"/>
  <Override PartName="/xl/charts/chart22.xml" ContentType="application/vnd.openxmlformats-officedocument.drawingml.chart+xml"/>
  <Override PartName="/xl/drawings/drawing1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955" windowHeight="6570" tabRatio="916"/>
  </bookViews>
  <sheets>
    <sheet name="Chapter 2 Morbidity" sheetId="1" r:id="rId1"/>
    <sheet name="2.1" sheetId="2" r:id="rId2"/>
    <sheet name="Fig. 2.1" sheetId="9" r:id="rId3"/>
    <sheet name="Data for Figs 2.1" sheetId="16" state="hidden" r:id="rId4"/>
    <sheet name="2.2a" sheetId="3" r:id="rId5"/>
    <sheet name="2.2b" sheetId="15" r:id="rId6"/>
    <sheet name="2.2c" sheetId="22" r:id="rId7"/>
    <sheet name="Fig. 2.2" sheetId="10" r:id="rId8"/>
    <sheet name="Data for figs 2.2" sheetId="17" state="hidden" r:id="rId9"/>
    <sheet name="2.3" sheetId="8" r:id="rId10"/>
    <sheet name="2.4" sheetId="34" r:id="rId11"/>
    <sheet name="Fig. 2.4" sheetId="26" r:id="rId12"/>
    <sheet name="Data for fig 2.4" sheetId="30" state="hidden" r:id="rId13"/>
    <sheet name="2.5" sheetId="24" r:id="rId14"/>
    <sheet name="Fig. 2.5" sheetId="27" r:id="rId15"/>
    <sheet name="Data for fig 2.5" sheetId="31" state="hidden" r:id="rId16"/>
    <sheet name="2.6" sheetId="25" r:id="rId17"/>
    <sheet name="Fig. 2.6" sheetId="28" r:id="rId18"/>
    <sheet name="Data for fig 2.6" sheetId="32" state="hidden" r:id="rId19"/>
    <sheet name="2.7" sheetId="7" r:id="rId20"/>
    <sheet name="Fig. 2.7" sheetId="14" r:id="rId21"/>
    <sheet name="Data for fig 2.7" sheetId="21" state="hidden" r:id="rId22"/>
    <sheet name="2.8a" sheetId="29" r:id="rId23"/>
    <sheet name="2.8b" sheetId="33" r:id="rId24"/>
    <sheet name="Fig. 2.8" sheetId="38" r:id="rId25"/>
    <sheet name="Data for fig 2.8" sheetId="36" state="hidden" r:id="rId26"/>
    <sheet name="2.9" sheetId="4" r:id="rId27"/>
    <sheet name="Fig. 2.9" sheetId="11" r:id="rId28"/>
    <sheet name="Data for fig 2.9" sheetId="18" state="hidden" r:id="rId29"/>
    <sheet name="2.10" sheetId="5" r:id="rId30"/>
    <sheet name="Fig. 2.10" sheetId="12" r:id="rId31"/>
    <sheet name="Data for fig 2.10" sheetId="19" state="hidden" r:id="rId32"/>
    <sheet name="2.11" sheetId="6" r:id="rId33"/>
    <sheet name="Fig. 2.11" sheetId="13" r:id="rId34"/>
    <sheet name="Data for Fig 2.11" sheetId="20" state="hidden" r:id="rId35"/>
  </sheets>
  <definedNames>
    <definedName name="EpsYrLookup">'2.2c'!$B$9:$H$126</definedName>
    <definedName name="IncYrLookup">'2.2c'!$B$9:$G$126</definedName>
  </definedNames>
  <calcPr calcId="145621"/>
</workbook>
</file>

<file path=xl/calcChain.xml><?xml version="1.0" encoding="utf-8"?>
<calcChain xmlns="http://schemas.openxmlformats.org/spreadsheetml/2006/main">
  <c r="C41" i="16" l="1"/>
  <c r="F41" i="16"/>
  <c r="G41" i="16"/>
  <c r="J41" i="16"/>
  <c r="K41" i="16"/>
  <c r="N41" i="16"/>
  <c r="O41" i="16"/>
  <c r="R41" i="16"/>
  <c r="S41" i="16"/>
  <c r="B41" i="16"/>
  <c r="F20" i="16"/>
  <c r="G20" i="16"/>
  <c r="J20" i="16"/>
  <c r="K20" i="16"/>
  <c r="N20" i="16"/>
  <c r="O20" i="16"/>
  <c r="R20" i="16"/>
  <c r="S20" i="16"/>
  <c r="B20" i="16"/>
  <c r="K29" i="15" l="1"/>
  <c r="K27" i="15"/>
  <c r="K15" i="15" l="1"/>
  <c r="K14" i="3"/>
  <c r="R17" i="16"/>
  <c r="N17" i="16"/>
  <c r="J17" i="16"/>
  <c r="F17" i="16"/>
  <c r="C16" i="16"/>
  <c r="C15" i="16"/>
  <c r="C14" i="16"/>
  <c r="C13" i="16"/>
  <c r="C12" i="16"/>
  <c r="C11" i="16"/>
  <c r="C10" i="16"/>
  <c r="C9" i="16"/>
  <c r="C8" i="16"/>
  <c r="C20" i="16" s="1"/>
  <c r="B17" i="16"/>
  <c r="C17" i="16" s="1"/>
  <c r="C18" i="16" l="1"/>
  <c r="O30" i="2"/>
  <c r="N30" i="2"/>
  <c r="O29" i="2"/>
  <c r="N29" i="2"/>
  <c r="O28" i="2"/>
  <c r="N28" i="2"/>
  <c r="O27" i="2"/>
  <c r="N27" i="2"/>
  <c r="O26" i="2"/>
  <c r="N26" i="2"/>
  <c r="O24" i="2"/>
  <c r="N24" i="2"/>
  <c r="O23" i="2"/>
  <c r="N23" i="2"/>
  <c r="O22" i="2"/>
  <c r="N22" i="2"/>
  <c r="O21" i="2"/>
  <c r="N21" i="2"/>
  <c r="O20" i="2"/>
  <c r="N20" i="2"/>
  <c r="O18" i="2"/>
  <c r="N18" i="2"/>
  <c r="O17" i="2"/>
  <c r="N17" i="2"/>
  <c r="O16" i="2"/>
  <c r="N16" i="2"/>
  <c r="O15" i="2"/>
  <c r="N15" i="2"/>
  <c r="O14" i="2"/>
  <c r="N14" i="2"/>
  <c r="O10" i="2"/>
  <c r="N10" i="2"/>
  <c r="O9" i="2"/>
  <c r="N9" i="2"/>
  <c r="O8" i="2"/>
  <c r="N8" i="2"/>
  <c r="O6" i="2"/>
  <c r="N6" i="2"/>
  <c r="F31" i="2"/>
  <c r="O31" i="2" s="1"/>
  <c r="E31" i="2"/>
  <c r="N31" i="2" s="1"/>
  <c r="E11" i="2"/>
  <c r="B11" i="2" l="1"/>
  <c r="C11" i="2"/>
  <c r="F11" i="2"/>
  <c r="H11" i="2"/>
  <c r="I11" i="2"/>
  <c r="L11" i="2"/>
  <c r="K11" i="2"/>
  <c r="O11" i="2" l="1"/>
  <c r="N11" i="2"/>
  <c r="K19" i="3"/>
  <c r="J19" i="3"/>
  <c r="I19" i="3"/>
  <c r="H19" i="3"/>
  <c r="G19" i="3"/>
  <c r="F19" i="3"/>
  <c r="E19" i="3"/>
  <c r="D19" i="3"/>
  <c r="C19" i="3"/>
  <c r="J14" i="3"/>
  <c r="I14" i="3"/>
  <c r="H14" i="3"/>
  <c r="G14" i="3"/>
  <c r="K20" i="15"/>
  <c r="J20" i="15"/>
  <c r="I20" i="15"/>
  <c r="H20" i="15"/>
  <c r="G20" i="15"/>
  <c r="F20" i="15"/>
  <c r="E20" i="15"/>
  <c r="D20" i="15"/>
  <c r="C20" i="15"/>
  <c r="J15" i="15"/>
  <c r="I15" i="15"/>
  <c r="H15" i="15"/>
  <c r="G15" i="15"/>
  <c r="K9" i="3"/>
  <c r="J9" i="3"/>
  <c r="I9" i="3"/>
  <c r="H9" i="3"/>
  <c r="G9" i="3"/>
  <c r="F9" i="3"/>
  <c r="E9" i="3"/>
  <c r="D9" i="3"/>
  <c r="C10" i="15"/>
  <c r="D10" i="15"/>
  <c r="E10" i="15"/>
  <c r="F10" i="15"/>
  <c r="G10" i="15"/>
  <c r="H10" i="15"/>
  <c r="I10" i="15"/>
  <c r="J10" i="15"/>
  <c r="K10" i="15"/>
  <c r="K28" i="15" l="1"/>
  <c r="K28" i="3"/>
  <c r="K27" i="3"/>
  <c r="K26" i="3"/>
  <c r="K25" i="15" l="1"/>
  <c r="K30" i="15" s="1"/>
  <c r="J25" i="15"/>
  <c r="I25" i="15"/>
  <c r="H25" i="15"/>
  <c r="K24" i="3"/>
  <c r="K29" i="3" s="1"/>
  <c r="J24" i="3"/>
  <c r="I24" i="3"/>
  <c r="H24" i="3"/>
  <c r="I11" i="32" l="1"/>
  <c r="I9" i="32"/>
  <c r="I7" i="32"/>
  <c r="I5" i="32"/>
  <c r="H11" i="30"/>
  <c r="G11" i="30"/>
  <c r="F11" i="30"/>
  <c r="D11" i="30"/>
  <c r="H9" i="30"/>
  <c r="G9" i="30"/>
  <c r="F9" i="30"/>
  <c r="D9" i="30"/>
  <c r="H7" i="30"/>
  <c r="G7" i="30"/>
  <c r="F7" i="30"/>
  <c r="D7" i="30"/>
  <c r="H5" i="30"/>
  <c r="G5" i="30"/>
  <c r="F5" i="30"/>
  <c r="D5" i="30"/>
  <c r="I6" i="25"/>
  <c r="I8" i="25"/>
  <c r="I5" i="25"/>
  <c r="I7" i="25"/>
  <c r="K28" i="22" l="1"/>
  <c r="K26" i="22"/>
  <c r="J28" i="22"/>
  <c r="J27" i="22"/>
  <c r="J26" i="22"/>
  <c r="I28" i="22"/>
  <c r="I27" i="22"/>
  <c r="I26" i="22"/>
  <c r="H28" i="22"/>
  <c r="H27" i="22"/>
  <c r="H26" i="22"/>
  <c r="J26" i="3"/>
  <c r="I26" i="3"/>
  <c r="H26" i="3"/>
  <c r="J27" i="15"/>
  <c r="I27" i="15"/>
  <c r="H27" i="15"/>
  <c r="K19" i="22"/>
  <c r="J19" i="22"/>
  <c r="I19" i="22"/>
  <c r="H19" i="22"/>
  <c r="G19" i="22"/>
  <c r="F19" i="22"/>
  <c r="E19" i="22"/>
  <c r="D19" i="22" l="1"/>
  <c r="C19" i="22"/>
  <c r="J29" i="22"/>
  <c r="I29" i="22" l="1"/>
  <c r="H29" i="22"/>
  <c r="C9" i="3"/>
  <c r="J30" i="15" l="1"/>
  <c r="I30" i="15"/>
  <c r="H30" i="15"/>
  <c r="J29" i="15"/>
  <c r="I29" i="15"/>
  <c r="H29" i="15"/>
  <c r="J28" i="15"/>
  <c r="I28" i="15"/>
  <c r="H28" i="15"/>
  <c r="N19" i="8" l="1"/>
  <c r="L19" i="8"/>
  <c r="J19" i="8"/>
  <c r="H19" i="8"/>
  <c r="F19" i="8"/>
  <c r="D19" i="8"/>
  <c r="N18" i="8"/>
  <c r="L18" i="8"/>
  <c r="J18" i="8"/>
  <c r="H18" i="8"/>
  <c r="F18" i="8"/>
  <c r="D18" i="8"/>
  <c r="N17" i="8"/>
  <c r="L17" i="8"/>
  <c r="J17" i="8"/>
  <c r="H17" i="8"/>
  <c r="F17" i="8"/>
  <c r="D17" i="8"/>
  <c r="M16" i="8"/>
  <c r="M20" i="8" s="1"/>
  <c r="K16" i="8"/>
  <c r="K20" i="8" s="1"/>
  <c r="I16" i="8"/>
  <c r="I20" i="8" s="1"/>
  <c r="G16" i="8"/>
  <c r="G20" i="8" s="1"/>
  <c r="E16" i="8"/>
  <c r="E20" i="8" s="1"/>
  <c r="C16" i="8"/>
  <c r="C20" i="8" s="1"/>
  <c r="B20" i="8"/>
  <c r="N14" i="8"/>
  <c r="L14" i="8"/>
  <c r="J14" i="8"/>
  <c r="H14" i="8"/>
  <c r="F14" i="8"/>
  <c r="D14" i="8"/>
  <c r="N13" i="8"/>
  <c r="L13" i="8"/>
  <c r="J13" i="8"/>
  <c r="H13" i="8"/>
  <c r="F13" i="8"/>
  <c r="D13" i="8"/>
  <c r="N12" i="8"/>
  <c r="L12" i="8"/>
  <c r="J12" i="8"/>
  <c r="H12" i="8"/>
  <c r="F12" i="8"/>
  <c r="D12" i="8"/>
  <c r="N11" i="8"/>
  <c r="L11" i="8"/>
  <c r="J11" i="8"/>
  <c r="H11" i="8"/>
  <c r="F11" i="8"/>
  <c r="D11" i="8"/>
  <c r="N10" i="8"/>
  <c r="L10" i="8"/>
  <c r="J10" i="8"/>
  <c r="H10" i="8"/>
  <c r="F10" i="8"/>
  <c r="D10" i="8"/>
  <c r="N9" i="8"/>
  <c r="L9" i="8"/>
  <c r="J9" i="8"/>
  <c r="H9" i="8"/>
  <c r="F9" i="8"/>
  <c r="D9" i="8"/>
  <c r="N8" i="8"/>
  <c r="L8" i="8"/>
  <c r="J8" i="8"/>
  <c r="H8" i="8"/>
  <c r="F8" i="8"/>
  <c r="D8" i="8"/>
  <c r="N7" i="8"/>
  <c r="L7" i="8"/>
  <c r="J7" i="8"/>
  <c r="H7" i="8"/>
  <c r="F7" i="8"/>
  <c r="D7" i="8"/>
  <c r="N6" i="8"/>
  <c r="L6" i="8"/>
  <c r="J6" i="8"/>
  <c r="H6" i="8"/>
  <c r="F6" i="8"/>
  <c r="D6" i="8"/>
  <c r="H20" i="8" l="1"/>
  <c r="L20" i="8"/>
  <c r="D20" i="8"/>
  <c r="F20" i="8"/>
  <c r="J20" i="8"/>
  <c r="N20" i="8"/>
  <c r="D16" i="8"/>
  <c r="F16" i="8"/>
  <c r="H16" i="8"/>
  <c r="J16" i="8"/>
  <c r="L16" i="8"/>
  <c r="N16" i="8"/>
  <c r="J29" i="3" l="1"/>
  <c r="I29" i="3"/>
  <c r="H29" i="3"/>
  <c r="J28" i="3"/>
  <c r="I28" i="3"/>
  <c r="H28" i="3"/>
  <c r="J27" i="3"/>
  <c r="I27" i="3"/>
  <c r="H27" i="3"/>
  <c r="K27" i="22"/>
  <c r="K29" i="22"/>
</calcChain>
</file>

<file path=xl/sharedStrings.xml><?xml version="1.0" encoding="utf-8"?>
<sst xmlns="http://schemas.openxmlformats.org/spreadsheetml/2006/main" count="865" uniqueCount="295">
  <si>
    <t>INCIDENCE</t>
  </si>
  <si>
    <t>Table 2.1</t>
  </si>
  <si>
    <t>Inpatient episodes by main diagnosis in NHS hospitals, by gender, England, Scotland, Wales, Northern Ireland and United Kingdom 2013/14</t>
  </si>
  <si>
    <t>TRENDS IN INCIDENCE</t>
  </si>
  <si>
    <t>TRENDS IN PREVALENCE</t>
  </si>
  <si>
    <t>Table 2.4</t>
  </si>
  <si>
    <t>Table 2.5</t>
  </si>
  <si>
    <t>Figure 2.4</t>
  </si>
  <si>
    <t>Table 2.6</t>
  </si>
  <si>
    <t>Figure 2.5</t>
  </si>
  <si>
    <t>Table 2.7</t>
  </si>
  <si>
    <t>Figure 2.6</t>
  </si>
  <si>
    <t>England</t>
  </si>
  <si>
    <t>Scotland</t>
  </si>
  <si>
    <t>Wales</t>
  </si>
  <si>
    <t>Northern Ireland</t>
  </si>
  <si>
    <t>United Kingdom</t>
  </si>
  <si>
    <t>Men</t>
  </si>
  <si>
    <t>Women</t>
  </si>
  <si>
    <t>All diagnoses</t>
  </si>
  <si>
    <t>All diseases of the circulatory system (I00-I99)</t>
  </si>
  <si>
    <t>Diabetes (E10-E14)</t>
  </si>
  <si>
    <t xml:space="preserve">Obesity (E66) </t>
  </si>
  <si>
    <t>All cancer (C00-D48)</t>
  </si>
  <si>
    <t xml:space="preserve">     Colo-rectal cancer (C18-C21)</t>
  </si>
  <si>
    <t xml:space="preserve">     Lung cancer (C33-C34)</t>
  </si>
  <si>
    <t xml:space="preserve">     Breast cancer (C50)</t>
  </si>
  <si>
    <t xml:space="preserve">     Bladder cancer (C67)</t>
  </si>
  <si>
    <t>All diseases of the nervous system (G00-G99)</t>
  </si>
  <si>
    <t>All diseases of the respiratory system (J00-J99)</t>
  </si>
  <si>
    <t>All diseases of the digestive system (K00-K93)</t>
  </si>
  <si>
    <t xml:space="preserve">All diseases of the genitourinary system (N00-N99) </t>
  </si>
  <si>
    <t>Injury and poisoning (S00-T98)</t>
  </si>
  <si>
    <t xml:space="preserve">All other diagnoses  </t>
  </si>
  <si>
    <t xml:space="preserve">Notes: </t>
  </si>
  <si>
    <t xml:space="preserve">Finished consultant episodes; ordinary admissions and day cases combined. Pregnancy cases not included. ICD-10 codes in parentheses. </t>
  </si>
  <si>
    <t xml:space="preserve">Source: </t>
  </si>
  <si>
    <t xml:space="preserve">Department of Health (2014). Hospital Episode Statistics 2013/14. www.hesonline.nhs.uk (accessed April 2015). </t>
  </si>
  <si>
    <t xml:space="preserve">Information Services Division Scotland (2014) Main diagnosis discharges from hospital 2013/14. www.isdscotland.org  (accessed April 2015). Personal correspondence. </t>
  </si>
  <si>
    <t xml:space="preserve">NHS Wales Informatics Service (2014). The Patient Episode Database for Wales- 2013/14. www.infoandstats.wales.nhs.uk (accessed April 2015). </t>
  </si>
  <si>
    <t xml:space="preserve">Hospital Information Branch (2014). Northern Ireland Episode Based Acute Inpatient and Day Case Activity Data (2013/14) www.dhsspsni.gov.uk (accessed April 2015). Personal correspondence. 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</si>
  <si>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</si>
  <si>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</si>
  <si>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</si>
  <si>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</si>
  <si>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</si>
  <si>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</si>
  <si>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</si>
  <si>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</si>
  <si>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</si>
  <si>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Coronary heart disease  (I20-I25)</t>
  </si>
  <si>
    <t>-</t>
  </si>
  <si>
    <t>Stroke (I60-I69)</t>
  </si>
  <si>
    <t>Other cardiovascuar disease</t>
  </si>
  <si>
    <t>Stroke</t>
  </si>
  <si>
    <t>Figures 2.2a-2.2d</t>
  </si>
  <si>
    <t>Table 2.3</t>
  </si>
  <si>
    <t>%</t>
  </si>
  <si>
    <t>Myocardial infarction</t>
  </si>
  <si>
    <t>All adults</t>
  </si>
  <si>
    <t>Angina</t>
  </si>
  <si>
    <t>CHD</t>
  </si>
  <si>
    <t>Any CVD</t>
  </si>
  <si>
    <t>Notes:</t>
  </si>
  <si>
    <t>Source:</t>
  </si>
  <si>
    <t>2003/04</t>
  </si>
  <si>
    <t>Heart failure</t>
  </si>
  <si>
    <t>2004/05</t>
  </si>
  <si>
    <t>2014/15</t>
  </si>
  <si>
    <t>Atrial fibrilation</t>
  </si>
  <si>
    <t>Stroke and TIA</t>
  </si>
  <si>
    <t>Coronary Heart Disease Register</t>
  </si>
  <si>
    <t>Stroke or Transient Ischaemic Attacks (TIA) Register</t>
  </si>
  <si>
    <t>Hypertension Register</t>
  </si>
  <si>
    <t>Heart Failure Register</t>
  </si>
  <si>
    <t>Atrial Fibrilation Register</t>
  </si>
  <si>
    <t>Peripheral Arterial Disease (PAD) Register</t>
  </si>
  <si>
    <t>North East</t>
  </si>
  <si>
    <t>North West</t>
  </si>
  <si>
    <t>Yorkshire and the Humber</t>
  </si>
  <si>
    <t>East Midlands</t>
  </si>
  <si>
    <t>West Midlands</t>
  </si>
  <si>
    <t>East of England</t>
  </si>
  <si>
    <t>London</t>
  </si>
  <si>
    <t>South East</t>
  </si>
  <si>
    <t>South West</t>
  </si>
  <si>
    <t>UK</t>
  </si>
  <si>
    <t xml:space="preserve">Differences between countries in the categorisation of episodes: in both England and Scotland, a FCE ends when the consultant changes.  However, in Scotland a change of sub-specialty results in a new FCE, whereas in England it does not.  E.g. if a patient goes from a cardiac ward to an ITU and is still under the care of the same consultant, in England this would be counted as 1 FCE and in Scotland it would be counted as 2 FCE.
</t>
  </si>
  <si>
    <t>Country/Government Office Region (GOR)</t>
  </si>
  <si>
    <t>Scotland - ISD Scotland. QOF achievement data 2013/14.</t>
  </si>
  <si>
    <t xml:space="preserve">Finished consultant episodes (FCE); ordinary admissions and day cases combined. Pregnancy cases not included. ICD-10 codes in parentheses. </t>
  </si>
  <si>
    <t>Data have been weighted for non-response.</t>
  </si>
  <si>
    <t>Figure 2.1a</t>
  </si>
  <si>
    <t>Figure 2.1b</t>
  </si>
  <si>
    <t>Figure 2.1c</t>
  </si>
  <si>
    <t>Figure 2.1d</t>
  </si>
  <si>
    <t>Figure 2.1e</t>
  </si>
  <si>
    <t>Figure 2.1f</t>
  </si>
  <si>
    <t>Figure 2.1g</t>
  </si>
  <si>
    <t>Figure 2.1h</t>
  </si>
  <si>
    <t>Figure 2.1i</t>
  </si>
  <si>
    <t>Figure 2.1j</t>
  </si>
  <si>
    <t xml:space="preserve">
</t>
  </si>
  <si>
    <t>Coronary heart disease (men)</t>
  </si>
  <si>
    <t>Coronary heart disease (women)</t>
  </si>
  <si>
    <t>Stroke (men)</t>
  </si>
  <si>
    <t>Stroke (women)</t>
  </si>
  <si>
    <t>Other cardiovascuar disease (men)</t>
  </si>
  <si>
    <t>Other cardiovascuar disease (women)</t>
  </si>
  <si>
    <t>Figure 2.2a</t>
  </si>
  <si>
    <t>Figure 2.2b</t>
  </si>
  <si>
    <t>Figure 2.2c</t>
  </si>
  <si>
    <t>Figure 2.2d</t>
  </si>
  <si>
    <t>Data for figures 2.2a to 2.d</t>
  </si>
  <si>
    <t>Data for figure 2.5</t>
  </si>
  <si>
    <t>Data for figure 2.6</t>
  </si>
  <si>
    <t>Figures 2.1a-2.1h</t>
  </si>
  <si>
    <t>N</t>
  </si>
  <si>
    <t xml:space="preserve">                     </t>
  </si>
  <si>
    <t xml:space="preserve">England - Copyright © Health and Social Care Information Centre 2015.  </t>
  </si>
  <si>
    <t>Coronary heart disease (I20-I25)</t>
  </si>
  <si>
    <t>Stroke (160-169)</t>
  </si>
  <si>
    <t>Angina pectoris (I20)</t>
  </si>
  <si>
    <t>Acute myocardial infarction (I21)</t>
  </si>
  <si>
    <t>Heart failure (I50)</t>
  </si>
  <si>
    <t>All diseases of the circulatory system (CVD) (I00-I99)</t>
  </si>
  <si>
    <t>Cardiovascular disease (men)</t>
  </si>
  <si>
    <t>Cardiovascular disease (women)</t>
  </si>
  <si>
    <t>List size</t>
  </si>
  <si>
    <t>England - Health and Social Care Information Centre. QOF achievement data 2013/14.</t>
  </si>
  <si>
    <t>CHD: Coronary Heart Disease.</t>
  </si>
  <si>
    <t>TIA: Transient Ischaemic Attack.</t>
  </si>
  <si>
    <t>16-44</t>
  </si>
  <si>
    <t>45-64</t>
  </si>
  <si>
    <t>65-74</t>
  </si>
  <si>
    <t>75+</t>
  </si>
  <si>
    <t>All Ages</t>
  </si>
  <si>
    <t>*</t>
  </si>
  <si>
    <t xml:space="preserve">*  Information is suppressed for low cell count as a measure of disclosure control. </t>
  </si>
  <si>
    <t>Office for National Statistics (2006) 2005 General Household Survey.</t>
  </si>
  <si>
    <t>Office for National Statistics (2007-2012) General Lifestyle Survey 2006-2011.</t>
  </si>
  <si>
    <t xml:space="preserve">Health &amp; Social Care Information Centre. (2014). Health Survey for England 2013, Trend Tables. www.hscic.gov.uk (accessed June 2015). </t>
  </si>
  <si>
    <t>http://www.dhsspsni.gov.uk/index/statistics/qof/qof-achievement.htm (accessed June 2015).</t>
  </si>
  <si>
    <t>Stroke - Men</t>
  </si>
  <si>
    <t>Stroke - Women</t>
  </si>
  <si>
    <t>Myocardial infarction - Women</t>
  </si>
  <si>
    <t>Myocardial infarction - Men</t>
  </si>
  <si>
    <t>CVD</t>
  </si>
  <si>
    <t>CVD - Men</t>
  </si>
  <si>
    <t>CVD - Women</t>
  </si>
  <si>
    <t>Data for figure 2.9</t>
  </si>
  <si>
    <t>Data for Figure 2.10</t>
  </si>
  <si>
    <t>Data for figure 2.11</t>
  </si>
  <si>
    <t>Data for figure 2.7</t>
  </si>
  <si>
    <t>Data for figure 2.4</t>
  </si>
  <si>
    <t>PREVALENCE</t>
  </si>
  <si>
    <t>Figure 2.7</t>
  </si>
  <si>
    <t>Tables 2.8a and 2.8b</t>
  </si>
  <si>
    <t>Figure 2.8</t>
  </si>
  <si>
    <t>Table 2.9</t>
  </si>
  <si>
    <t>Figure 2.9</t>
  </si>
  <si>
    <t>Table 2.10</t>
  </si>
  <si>
    <t>Figure 2.10</t>
  </si>
  <si>
    <t>Table 2.11</t>
  </si>
  <si>
    <t>Figure 2.11</t>
  </si>
  <si>
    <t>Data for Figure 2.8</t>
  </si>
  <si>
    <t>Tables 2.2a-2.2c</t>
  </si>
  <si>
    <t>Table 2.1 Inpatient episodes by main diagnosis in National Health Service hospitals by gender, England, Scotland, Wales, Northern Ireland and United Kingdom 2013/14</t>
  </si>
  <si>
    <t>Table 2.2a Inpatient episodes by main diagnosis in National Health Service hospitals in men, England, Scotland, Wales, Northern Ireland and United Kingdom, 2005/06-2013/14</t>
  </si>
  <si>
    <t>Table 2.2b Inpatient episodes by main diagnosis in National Health Service hospitals in women, England, Scotland, Wales, Northern Ireland and United Kingdom, 2005/06-2013/14</t>
  </si>
  <si>
    <t>Table 2.2c Inpatient episodes by main diagnosis in National Health Service hospitals, England, Scotland, Wales, Northern Ireland and United Kingdom, 2005/06-2013/14</t>
  </si>
  <si>
    <t>Wales - StatsWales. QOF achievement data  2013/14.</t>
  </si>
  <si>
    <t>For adults aged 16 years and over.</t>
  </si>
  <si>
    <t>CHD: Coronary heart disease.</t>
  </si>
  <si>
    <t>CVD: Cardiovascular disease.</t>
  </si>
  <si>
    <t>Coronary heart disease  3.3%</t>
  </si>
  <si>
    <t>Stroke  1.2%</t>
  </si>
  <si>
    <t>Other cardiovascular diseases  5.3%</t>
  </si>
  <si>
    <t>All diseases of the nervous system  2.4%</t>
  </si>
  <si>
    <t>All diseases of the respiratory system  8.1%</t>
  </si>
  <si>
    <t>All cancer  11.7%</t>
  </si>
  <si>
    <t>All diseases of the digestive system  13.0%</t>
  </si>
  <si>
    <t>All diseases of the genitourinary system  5.9%</t>
  </si>
  <si>
    <t>Injury and poisoning  7.4%</t>
  </si>
  <si>
    <t>Coronary heart disease  1.4%</t>
  </si>
  <si>
    <t>Stroke  1.0%</t>
  </si>
  <si>
    <t>Other cardiovascular diseases  3.7%</t>
  </si>
  <si>
    <t>All diseases of the nervous system  2.2%</t>
  </si>
  <si>
    <t>All diseases of the respiratory system  6.4%</t>
  </si>
  <si>
    <t>All cancer  9.8%</t>
  </si>
  <si>
    <t>All diseases of the digestive system  10.8%</t>
  </si>
  <si>
    <t>All diseases of the genitourinary system  6.7%</t>
  </si>
  <si>
    <t>Injury and poisoning  6.1%</t>
  </si>
  <si>
    <t>Coronary heart disease  4.4%</t>
  </si>
  <si>
    <t>Stroke  1.3%</t>
  </si>
  <si>
    <t>Other cardiovascular diseases  6.4%</t>
  </si>
  <si>
    <t>All diseases of the respiratory system  9.0%</t>
  </si>
  <si>
    <t>All cancer  13.0%</t>
  </si>
  <si>
    <t>All diseases of the digestive system  12.8%</t>
  </si>
  <si>
    <t>Injury and poisoning  8.4%</t>
  </si>
  <si>
    <t>Coronary heart disease  2.2%</t>
  </si>
  <si>
    <t>Other cardiovascular diseases  5.2%</t>
  </si>
  <si>
    <t>All diseases of the nervous system  2.6%</t>
  </si>
  <si>
    <t>All diseases of the respiratory system  8.7%</t>
  </si>
  <si>
    <t>All cancer  13.4%</t>
  </si>
  <si>
    <t>All diseases of the digestive system  12.0%</t>
  </si>
  <si>
    <t>All diseases of the genitourinary system  7.3%</t>
  </si>
  <si>
    <t>Injury and poisoning  8.0%</t>
  </si>
  <si>
    <t>Coronary heart disease  3.9%</t>
  </si>
  <si>
    <t>Stroke  1.5%</t>
  </si>
  <si>
    <t>Other cardiovascular diseases  6.1%</t>
  </si>
  <si>
    <t>All diseases of the respiratory system  9.9%</t>
  </si>
  <si>
    <t>All cancer  8.7%</t>
  </si>
  <si>
    <t>All diseases of the digestive system  12.5%</t>
  </si>
  <si>
    <t>All diseases of the genitourinary system  6.3%</t>
  </si>
  <si>
    <t>Injury and poisoning  7.8%</t>
  </si>
  <si>
    <t>Coronary heart disease  1.6%</t>
  </si>
  <si>
    <t>Other cardiovascular diseases  4.3%</t>
  </si>
  <si>
    <t>All diseases of the respiratory system  7.9%</t>
  </si>
  <si>
    <t>All cancer  6.5%</t>
  </si>
  <si>
    <t>All diseases of the digestive system  10.3%</t>
  </si>
  <si>
    <t>All diseases of the genitourinary system  7.0%</t>
  </si>
  <si>
    <t>Injury and poisoning  6.5%</t>
  </si>
  <si>
    <t>Coronary heart disease  3.4%</t>
  </si>
  <si>
    <t>Stroke  0.6%</t>
  </si>
  <si>
    <t>All diseases of the nervous system  1.6%</t>
  </si>
  <si>
    <t>All diseases of the respiratory system  7.7%</t>
  </si>
  <si>
    <t>All cancer  10.2%</t>
  </si>
  <si>
    <t>All diseases of the digestive system  12.2%</t>
  </si>
  <si>
    <t>All diseases of the genitourinary system  23.5%</t>
  </si>
  <si>
    <t>Injury and poisoning  6.3%</t>
  </si>
  <si>
    <t>Other cardiovascular diseases  4.2%</t>
  </si>
  <si>
    <t>All diseases of the nervous system  2.1%</t>
  </si>
  <si>
    <t>All diseases of the respiratory system  8.3%</t>
  </si>
  <si>
    <t>All cancer  11.3%</t>
  </si>
  <si>
    <t>All diseases of the genitourinary system  20.6%</t>
  </si>
  <si>
    <t>Injury and poisoning  5.9%</t>
  </si>
  <si>
    <t>Other cardiovascular diseases  5.4%</t>
  </si>
  <si>
    <t>All diseases of the nervous system  2.3%</t>
  </si>
  <si>
    <t>All diseases of the respiratory system  8.2%</t>
  </si>
  <si>
    <t>All cancer  11.6%</t>
  </si>
  <si>
    <t>All diseases of the digestive system  12.9%</t>
  </si>
  <si>
    <t>All diseases of the genitourinary system  6.5%</t>
  </si>
  <si>
    <t>Other cardiovascular diseases  3.8%</t>
  </si>
  <si>
    <t>All diseases of the respiratory system  6.7%</t>
  </si>
  <si>
    <t>All cancer  9.9%</t>
  </si>
  <si>
    <t>All diseases of the digestive system  10.9%</t>
  </si>
  <si>
    <t>All diseases of the genitourinary system  7.1%</t>
  </si>
  <si>
    <t>All other causes  41.8%</t>
  </si>
  <si>
    <t>All other causes  51.9%</t>
  </si>
  <si>
    <t>All other causes  36.4%</t>
  </si>
  <si>
    <t>All other causes 39.4%</t>
  </si>
  <si>
    <t>All other causes  41.0%</t>
  </si>
  <si>
    <t>All other causes  52.5%</t>
  </si>
  <si>
    <t>All other causes  30.2%</t>
  </si>
  <si>
    <t>All other causes  50.6%</t>
  </si>
  <si>
    <t>All other causes  32.4%</t>
  </si>
  <si>
    <t xml:space="preserve">For England, data for females up to and including 2011/12 is calculated as the difference between total finished consultant episodes and male consultant episodes.  </t>
  </si>
  <si>
    <t>Northern Ireland - Department of Health, Social Services and Public Safety. QOF achievement data 2014/15.</t>
  </si>
  <si>
    <t xml:space="preserve">Health, Social Services and Public Safety (2014). Quality and Outcomes Framework Achievement Data, Northern Ireland 2014/15. </t>
  </si>
  <si>
    <t xml:space="preserve">Copyright © 2014, Re-used with the permission of The Health and Social Care Information Centre. All rights reserved.  </t>
  </si>
  <si>
    <t>Table 2.3 Prevalence of selected cardiovascular conditions by Government Office Region and country, United Kingdom</t>
  </si>
  <si>
    <t>Other cardiovascular disease</t>
  </si>
  <si>
    <t>Specific conditions:-</t>
  </si>
  <si>
    <t>These data are raw prevalence rates: they are not adjusted to account for patient age distribution or other factors that may differ between general practices.</t>
  </si>
  <si>
    <t>Table 2.4 Prevalence of selected cardiovascular conditions, England 2004/05-2013/14</t>
  </si>
  <si>
    <t>Table 2.5 Prevalence of selected cardiovascular conditions, Scotland 2008/09-2013/14</t>
  </si>
  <si>
    <t xml:space="preserve">Scotland - ISD Scotland. QOF achievement data. </t>
  </si>
  <si>
    <t>England - Health and Social Care Information Centre. QOF achievement data.</t>
  </si>
  <si>
    <t>Table 2.6 Prevalence of selected cardiovascular conditions, Wales 2006/07-2013/14</t>
  </si>
  <si>
    <t>Wales - StatsWales. QOF achievement data.</t>
  </si>
  <si>
    <t>Table 2.7 Prevalence of selected cardiovascular conditions, Northern Ireland 2004/05-2014/15</t>
  </si>
  <si>
    <t>Any heart condition</t>
  </si>
  <si>
    <t>Table 2.9 Prevalence of selected cardiovascular conditions by gender, England 2003-2011</t>
  </si>
  <si>
    <t>Table 2.8a Prevalence of cardiovascular conditions in men by age, Great Britain 1988-2011</t>
  </si>
  <si>
    <t>Table 2.8b Prevalence of cardiovascular conditions in women by age, Great Britain 1988-2011</t>
  </si>
  <si>
    <t>Prevalence of selected cardiovascular conditions by region and country, United Kingdom, latest available</t>
  </si>
  <si>
    <t>The Welsh Government. Welsh Health Surveys: 2003/04-2014. http://gov.wales/statistics-and-research/welsh-health-survey/?tab=previous&amp;lang=en (accessed September 2015).</t>
  </si>
  <si>
    <t xml:space="preserve">All cardiovascular diseases </t>
  </si>
  <si>
    <t>Table 2.11 Prevalence of selected heart conditions by gender, Wales 2003/04-2014</t>
  </si>
  <si>
    <t>Table 2.10 Prevalence of selected cardiovascular conditions by gender, Scotland 2003-2014</t>
  </si>
  <si>
    <t>The Scottish Government (2015). The Scottish Health Survey 2014.
http://www.gov.scot/Publications/2015/09/6648 (accessed September 2015).</t>
  </si>
  <si>
    <t>www.bhf.org.uk/publications/statistics/cvd-stats-2015</t>
  </si>
  <si>
    <t>Cardiovascular Disease Statistics 2015 - Chapter 2 - Morbidity</t>
  </si>
  <si>
    <t>Inpatient episodes by main diagnosis, by gender, England, Scotland, Wales, Northern Ireland and United Kingdom 2005/06 to 2013/14</t>
  </si>
  <si>
    <t>Prevalence of selected cardiovascular conditions from Quality and Outcomes Framework, England 2004/05 to 2013/14</t>
  </si>
  <si>
    <t>Prevalence of selected cardiovascular conditions from Quality and Outcomes Framework, Scotland 2008/09 to 2013/14</t>
  </si>
  <si>
    <t>Prevalence of selected cardiovascular conditions from Quality and Outcomes Framework, Wales 2006/07 to 2013/14</t>
  </si>
  <si>
    <t xml:space="preserve">Prevalence of selected cardiovascular conditions by gender, Great Britain 1988 to 2011 </t>
  </si>
  <si>
    <t>Prevalence of selected cardiovascular conditions from national health survey by gender, England 1994 to 2011</t>
  </si>
  <si>
    <t>Prevalence of selected cardiovascular conditions from national health survey by gender, Scotland 1995 to 2014</t>
  </si>
  <si>
    <t>Prevalence of selected heart conditions from national health survey by gender, Wales 2003/04 to 2014</t>
  </si>
  <si>
    <t xml:space="preserve"> produced in collaboration with the British Heart Foundation Centre on Population Approaches for Non-Communicable Disease Prevention at the Nuffield Department of Population Health, University of Oxford.</t>
  </si>
  <si>
    <t>Prevalence of selected cardiovascular conditions from Quality and Outcomes Framework, Northern Ireland 2004/05 to 2014/15</t>
  </si>
  <si>
    <t xml:space="preserve">Full publication: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</si>
</sst>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i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i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sz val="20"/>
      <name val="Knockout 50 Welterweight"/>
      <family val="3"/>
    </font>
    <font>
      <u/>
      <sz val="20"/>
      <color theme="10"/>
      <name val="Knockout 50 Welterweight"/>
      <family val="3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7" fillId="0" borderId="0"/>
    <xf numFmtId="9" fontId="14" fillId="0" borderId="0" applyFont="0" applyFill="0" applyBorder="0" applyAlignment="0" applyProtection="0"/>
    <xf numFmtId="0" fontId="15" fillId="0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7" fillId="0" borderId="0" applyFill="0" applyProtection="0"/>
    <xf numFmtId="0" fontId="7" fillId="0" borderId="0" applyFill="0" applyProtection="0"/>
  </cellStyleXfs>
  <cellXfs count="168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3" borderId="0" xfId="0" applyFont="1" applyFill="1"/>
    <xf numFmtId="0" fontId="2" fillId="3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0" fillId="0" borderId="0" xfId="0" applyNumberFormat="1" applyFill="1"/>
    <xf numFmtId="0" fontId="9" fillId="0" borderId="0" xfId="0" applyFont="1"/>
    <xf numFmtId="0" fontId="0" fillId="0" borderId="0" xfId="0" applyBorder="1"/>
    <xf numFmtId="0" fontId="11" fillId="0" borderId="0" xfId="1"/>
    <xf numFmtId="0" fontId="0" fillId="0" borderId="0" xfId="0" quotePrefix="1"/>
    <xf numFmtId="164" fontId="0" fillId="0" borderId="0" xfId="0" applyNumberFormat="1"/>
    <xf numFmtId="0" fontId="4" fillId="0" borderId="0" xfId="0" applyFont="1" applyBorder="1"/>
    <xf numFmtId="0" fontId="6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right"/>
    </xf>
    <xf numFmtId="164" fontId="4" fillId="0" borderId="0" xfId="0" applyNumberFormat="1" applyFont="1"/>
    <xf numFmtId="164" fontId="0" fillId="0" borderId="0" xfId="0" applyNumberFormat="1" applyBorder="1"/>
    <xf numFmtId="2" fontId="0" fillId="0" borderId="0" xfId="0" applyNumberFormat="1" applyFont="1" applyBorder="1"/>
    <xf numFmtId="2" fontId="0" fillId="0" borderId="0" xfId="0" applyNumberFormat="1" applyBorder="1"/>
    <xf numFmtId="0" fontId="6" fillId="0" borderId="0" xfId="0" applyFont="1"/>
    <xf numFmtId="0" fontId="0" fillId="0" borderId="0" xfId="0" applyAlignment="1">
      <alignment horizontal="left"/>
    </xf>
    <xf numFmtId="0" fontId="10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wrapText="1"/>
    </xf>
    <xf numFmtId="0" fontId="3" fillId="6" borderId="0" xfId="0" applyFont="1" applyFill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11" fillId="0" borderId="0" xfId="1" applyAlignment="1">
      <alignment horizontal="left" vertical="top"/>
    </xf>
    <xf numFmtId="0" fontId="4" fillId="0" borderId="0" xfId="0" applyFont="1" applyBorder="1" applyAlignment="1"/>
    <xf numFmtId="0" fontId="9" fillId="0" borderId="0" xfId="0" applyFont="1" applyAlignment="1">
      <alignment horizontal="center"/>
    </xf>
    <xf numFmtId="164" fontId="7" fillId="0" borderId="0" xfId="0" applyNumberFormat="1" applyFont="1" applyFill="1" applyBorder="1" applyAlignment="1">
      <alignment horizontal="right" vertical="top" wrapText="1"/>
    </xf>
    <xf numFmtId="164" fontId="7" fillId="0" borderId="0" xfId="0" applyNumberFormat="1" applyFont="1" applyFill="1" applyBorder="1" applyAlignment="1">
      <alignment vertical="top" wrapText="1"/>
    </xf>
    <xf numFmtId="164" fontId="7" fillId="0" borderId="0" xfId="0" applyNumberFormat="1" applyFont="1" applyFill="1" applyBorder="1" applyAlignment="1">
      <alignment horizontal="right" wrapText="1"/>
    </xf>
    <xf numFmtId="0" fontId="0" fillId="0" borderId="0" xfId="0" applyFont="1" applyBorder="1" applyAlignment="1">
      <alignment horizontal="right"/>
    </xf>
    <xf numFmtId="164" fontId="0" fillId="0" borderId="0" xfId="0" applyNumberFormat="1" applyFont="1" applyBorder="1"/>
    <xf numFmtId="3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3" fontId="7" fillId="0" borderId="0" xfId="0" applyNumberFormat="1" applyFont="1"/>
    <xf numFmtId="9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7" fillId="0" borderId="0" xfId="4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4" borderId="0" xfId="0" applyFont="1" applyFill="1"/>
    <xf numFmtId="0" fontId="0" fillId="4" borderId="0" xfId="0" quotePrefix="1" applyFill="1"/>
    <xf numFmtId="0" fontId="11" fillId="4" borderId="0" xfId="1" applyFill="1"/>
    <xf numFmtId="0" fontId="10" fillId="4" borderId="0" xfId="0" applyFont="1" applyFill="1"/>
    <xf numFmtId="0" fontId="0" fillId="0" borderId="0" xfId="0" quotePrefix="1" applyFill="1"/>
    <xf numFmtId="0" fontId="11" fillId="0" borderId="0" xfId="1" applyFill="1"/>
    <xf numFmtId="0" fontId="8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/>
    <xf numFmtId="0" fontId="16" fillId="0" borderId="0" xfId="0" applyFont="1"/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/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4" fillId="7" borderId="0" xfId="0" applyFont="1" applyFill="1"/>
    <xf numFmtId="0" fontId="0" fillId="8" borderId="0" xfId="0" applyFill="1"/>
    <xf numFmtId="3" fontId="0" fillId="8" borderId="0" xfId="0" applyNumberFormat="1" applyFill="1" applyAlignment="1">
      <alignment horizontal="center"/>
    </xf>
    <xf numFmtId="0" fontId="0" fillId="9" borderId="0" xfId="0" applyFill="1"/>
    <xf numFmtId="3" fontId="0" fillId="9" borderId="0" xfId="0" applyNumberForma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8" borderId="0" xfId="0" applyFont="1" applyFill="1"/>
    <xf numFmtId="3" fontId="1" fillId="8" borderId="0" xfId="0" applyNumberFormat="1" applyFont="1" applyFill="1" applyAlignment="1">
      <alignment horizontal="center"/>
    </xf>
    <xf numFmtId="3" fontId="1" fillId="0" borderId="0" xfId="0" applyNumberFormat="1" applyFont="1"/>
    <xf numFmtId="0" fontId="0" fillId="0" borderId="0" xfId="0" applyAlignment="1">
      <alignment vertical="top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7" borderId="0" xfId="0" applyFill="1" applyAlignment="1">
      <alignment horizontal="left"/>
    </xf>
    <xf numFmtId="3" fontId="4" fillId="7" borderId="0" xfId="0" applyNumberFormat="1" applyFont="1" applyFill="1" applyAlignment="1">
      <alignment horizontal="left"/>
    </xf>
    <xf numFmtId="3" fontId="0" fillId="7" borderId="0" xfId="0" applyNumberFormat="1" applyFill="1" applyAlignment="1">
      <alignment horizontal="left"/>
    </xf>
    <xf numFmtId="165" fontId="0" fillId="7" borderId="0" xfId="0" applyNumberFormat="1" applyFill="1" applyAlignment="1">
      <alignment horizontal="left"/>
    </xf>
    <xf numFmtId="0" fontId="1" fillId="8" borderId="0" xfId="0" applyFont="1" applyFill="1" applyAlignment="1">
      <alignment horizontal="left"/>
    </xf>
    <xf numFmtId="3" fontId="9" fillId="8" borderId="0" xfId="0" applyNumberFormat="1" applyFont="1" applyFill="1" applyAlignment="1">
      <alignment horizontal="left"/>
    </xf>
    <xf numFmtId="3" fontId="1" fillId="8" borderId="0" xfId="0" applyNumberFormat="1" applyFont="1" applyFill="1" applyAlignment="1">
      <alignment horizontal="left"/>
    </xf>
    <xf numFmtId="165" fontId="1" fillId="8" borderId="0" xfId="0" applyNumberFormat="1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7" borderId="0" xfId="0" applyFont="1" applyFill="1"/>
    <xf numFmtId="164" fontId="1" fillId="7" borderId="0" xfId="0" applyNumberFormat="1" applyFont="1" applyFill="1" applyAlignment="1">
      <alignment horizontal="center"/>
    </xf>
    <xf numFmtId="164" fontId="0" fillId="7" borderId="0" xfId="0" applyNumberFormat="1" applyFill="1" applyAlignment="1">
      <alignment horizontal="center"/>
    </xf>
    <xf numFmtId="164" fontId="0" fillId="7" borderId="0" xfId="0" applyNumberFormat="1" applyFill="1"/>
    <xf numFmtId="164" fontId="1" fillId="8" borderId="0" xfId="0" applyNumberFormat="1" applyFont="1" applyFill="1"/>
    <xf numFmtId="164" fontId="1" fillId="8" borderId="0" xfId="0" applyNumberFormat="1" applyFont="1" applyFill="1" applyBorder="1" applyAlignment="1">
      <alignment horizontal="center"/>
    </xf>
    <xf numFmtId="164" fontId="0" fillId="7" borderId="0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Fill="1" applyBorder="1" applyAlignment="1">
      <alignment horizontal="center"/>
    </xf>
    <xf numFmtId="4" fontId="0" fillId="0" borderId="0" xfId="0" applyNumberFormat="1"/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1" applyFont="1" applyAlignment="1" applyProtection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</cellXfs>
  <cellStyles count="9">
    <cellStyle name="ExportHeaderStyleLeft" xfId="7"/>
    <cellStyle name="ExportHeaderStyleRight" xfId="8"/>
    <cellStyle name="ExportLogo" xfId="5"/>
    <cellStyle name="Hyperlink" xfId="1" builtinId="8"/>
    <cellStyle name="Hyperlink 2" xfId="6"/>
    <cellStyle name="Normal" xfId="0" builtinId="0"/>
    <cellStyle name="Normal 2" xfId="3"/>
    <cellStyle name="Normal 3" xfId="2"/>
    <cellStyle name="Percent" xfId="4" builtinId="5"/>
  </cellStyles>
  <dxfs count="0"/>
  <tableStyles count="0" defaultTableStyle="TableStyleMedium2" defaultPivotStyle="PivotStyleLight16"/>
  <colors>
    <mruColors>
      <color rgb="FFC4D79B"/>
      <color rgb="FFC5D9F1"/>
      <color rgb="FFC5D9D6"/>
      <color rgb="FFF1A78A"/>
      <color rgb="FFD26E2A"/>
      <color rgb="FFFAD9C2"/>
      <color rgb="FFA6561F"/>
      <color rgb="FFF4BDA9"/>
      <color rgb="FFED7D31"/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2.1c: Inpatient episodes by main diagnosis in men for National Health Service hospitals, England, 2013/14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2.1'!$A$8:$A$17</c:f>
              <c:strCache>
                <c:ptCount val="10"/>
                <c:pt idx="0">
                  <c:v>Coronary heart disease  3.3%</c:v>
                </c:pt>
                <c:pt idx="1">
                  <c:v>Stroke  1.2%</c:v>
                </c:pt>
                <c:pt idx="2">
                  <c:v>Other cardiovascular diseases  5.3%</c:v>
                </c:pt>
                <c:pt idx="3">
                  <c:v>All diseases of the nervous system  2.4%</c:v>
                </c:pt>
                <c:pt idx="4">
                  <c:v>All diseases of the respiratory system  8.1%</c:v>
                </c:pt>
                <c:pt idx="5">
                  <c:v>All cancer  11.7%</c:v>
                </c:pt>
                <c:pt idx="6">
                  <c:v>All diseases of the digestive system  13.0%</c:v>
                </c:pt>
                <c:pt idx="7">
                  <c:v>All diseases of the genitourinary system  5.9%</c:v>
                </c:pt>
                <c:pt idx="8">
                  <c:v>Injury and poisoning  7.4%</c:v>
                </c:pt>
                <c:pt idx="9">
                  <c:v>All other causes  41.8%</c:v>
                </c:pt>
              </c:strCache>
            </c:strRef>
          </c:cat>
          <c:val>
            <c:numRef>
              <c:f>'Data for Figs 2.1'!$B$8:$B$17</c:f>
              <c:numCache>
                <c:formatCode>#,##0</c:formatCode>
                <c:ptCount val="10"/>
                <c:pt idx="0">
                  <c:v>264934</c:v>
                </c:pt>
                <c:pt idx="1">
                  <c:v>97593</c:v>
                </c:pt>
                <c:pt idx="2">
                  <c:v>431425</c:v>
                </c:pt>
                <c:pt idx="3">
                  <c:v>191210</c:v>
                </c:pt>
                <c:pt idx="4">
                  <c:v>657864</c:v>
                </c:pt>
                <c:pt idx="5">
                  <c:v>949389</c:v>
                </c:pt>
                <c:pt idx="6">
                  <c:v>1054285</c:v>
                </c:pt>
                <c:pt idx="7">
                  <c:v>479833</c:v>
                </c:pt>
                <c:pt idx="8">
                  <c:v>596575</c:v>
                </c:pt>
                <c:pt idx="9">
                  <c:v>3387768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228757808872372"/>
          <c:y val="0.20335801437061354"/>
          <c:w val="0.34145793789859341"/>
          <c:h val="0.7665916161683266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2.1a: Inpatient episodes by main diagnosis in men for National Health Service hospitals, United Kingdom, 2013/14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0659667541557308E-2"/>
          <c:y val="0.3099680024073424"/>
          <c:w val="0.5309028871391076"/>
          <c:h val="0.48694277546516879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2.1'!$Q$8:$Q$17</c:f>
              <c:strCache>
                <c:ptCount val="10"/>
                <c:pt idx="0">
                  <c:v>Coronary heart disease  3.4%</c:v>
                </c:pt>
                <c:pt idx="1">
                  <c:v>Stroke  1.2%</c:v>
                </c:pt>
                <c:pt idx="2">
                  <c:v>Other cardiovascular diseases  5.4%</c:v>
                </c:pt>
                <c:pt idx="3">
                  <c:v>All diseases of the nervous system  2.3%</c:v>
                </c:pt>
                <c:pt idx="4">
                  <c:v>All diseases of the respiratory system  8.2%</c:v>
                </c:pt>
                <c:pt idx="5">
                  <c:v>All cancer  11.6%</c:v>
                </c:pt>
                <c:pt idx="6">
                  <c:v>All diseases of the digestive system  12.9%</c:v>
                </c:pt>
                <c:pt idx="7">
                  <c:v>All diseases of the genitourinary system  6.5%</c:v>
                </c:pt>
                <c:pt idx="8">
                  <c:v>Injury and poisoning  7.4%</c:v>
                </c:pt>
                <c:pt idx="9">
                  <c:v>All other causes  41.0%</c:v>
                </c:pt>
              </c:strCache>
            </c:strRef>
          </c:cat>
          <c:val>
            <c:numRef>
              <c:f>'Data for Figs 2.1'!$R$8:$R$17</c:f>
              <c:numCache>
                <c:formatCode>#,##0</c:formatCode>
                <c:ptCount val="10"/>
                <c:pt idx="0">
                  <c:v>324132.00000000012</c:v>
                </c:pt>
                <c:pt idx="1">
                  <c:v>115381.99999999996</c:v>
                </c:pt>
                <c:pt idx="2">
                  <c:v>517242.99999999948</c:v>
                </c:pt>
                <c:pt idx="3">
                  <c:v>223171</c:v>
                </c:pt>
                <c:pt idx="4">
                  <c:v>789735.00000000058</c:v>
                </c:pt>
                <c:pt idx="5">
                  <c:v>1113362.0000000005</c:v>
                </c:pt>
                <c:pt idx="6">
                  <c:v>1239034.9999999998</c:v>
                </c:pt>
                <c:pt idx="7">
                  <c:v>622728</c:v>
                </c:pt>
                <c:pt idx="8">
                  <c:v>710612.99999999988</c:v>
                </c:pt>
                <c:pt idx="9">
                  <c:v>3923273.9999999981</c:v>
                </c:pt>
              </c:numCache>
            </c:numRef>
          </c:val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for Figs 2.1'!$Q$8:$Q$17</c:f>
              <c:strCache>
                <c:ptCount val="10"/>
                <c:pt idx="0">
                  <c:v>Coronary heart disease  3.4%</c:v>
                </c:pt>
                <c:pt idx="1">
                  <c:v>Stroke  1.2%</c:v>
                </c:pt>
                <c:pt idx="2">
                  <c:v>Other cardiovascular diseases  5.4%</c:v>
                </c:pt>
                <c:pt idx="3">
                  <c:v>All diseases of the nervous system  2.3%</c:v>
                </c:pt>
                <c:pt idx="4">
                  <c:v>All diseases of the respiratory system  8.2%</c:v>
                </c:pt>
                <c:pt idx="5">
                  <c:v>All cancer  11.6%</c:v>
                </c:pt>
                <c:pt idx="6">
                  <c:v>All diseases of the digestive system  12.9%</c:v>
                </c:pt>
                <c:pt idx="7">
                  <c:v>All diseases of the genitourinary system  6.5%</c:v>
                </c:pt>
                <c:pt idx="8">
                  <c:v>Injury and poisoning  7.4%</c:v>
                </c:pt>
                <c:pt idx="9">
                  <c:v>All other causes  41.0%</c:v>
                </c:pt>
              </c:strCache>
            </c:strRef>
          </c:cat>
          <c:val>
            <c:numRef>
              <c:f>'Data for Figs 2.1'!$S$8:$S$17</c:f>
              <c:numCache>
                <c:formatCode>0.0</c:formatCode>
                <c:ptCount val="10"/>
                <c:pt idx="0">
                  <c:v>3.3838918221987915</c:v>
                </c:pt>
                <c:pt idx="1">
                  <c:v>1.2045716135060429</c:v>
                </c:pt>
                <c:pt idx="2">
                  <c:v>5.3999431027777796</c:v>
                </c:pt>
                <c:pt idx="3">
                  <c:v>2.3298733906307501</c:v>
                </c:pt>
                <c:pt idx="4">
                  <c:v>8.2447206946681106</c:v>
                </c:pt>
                <c:pt idx="5">
                  <c:v>11.623340388936889</c:v>
                </c:pt>
                <c:pt idx="6">
                  <c:v>12.935348573784994</c:v>
                </c:pt>
                <c:pt idx="7">
                  <c:v>6.5011914487128966</c:v>
                </c:pt>
                <c:pt idx="8">
                  <c:v>7.4186983063941501</c:v>
                </c:pt>
                <c:pt idx="9">
                  <c:v>40.958420658389585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166666666666672"/>
          <c:y val="0.19071187120718192"/>
          <c:w val="0.34166666666666667"/>
          <c:h val="0.7789584231907317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2.1b Inpatient episodes by main diagnosis in women for National Health Service hospitals, United Kingdom, 2013/14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0592720306429796E-2"/>
          <c:y val="0.30975272319182723"/>
          <c:w val="0.53102409710855214"/>
          <c:h val="0.4871471031060392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2.1'!$Q$29:$Q$38</c:f>
              <c:strCache>
                <c:ptCount val="10"/>
                <c:pt idx="0">
                  <c:v>Coronary heart disease  1.4%</c:v>
                </c:pt>
                <c:pt idx="1">
                  <c:v>Stroke  1.0%</c:v>
                </c:pt>
                <c:pt idx="2">
                  <c:v>Other cardiovascular diseases  3.8%</c:v>
                </c:pt>
                <c:pt idx="3">
                  <c:v>All diseases of the nervous system  2.3%</c:v>
                </c:pt>
                <c:pt idx="4">
                  <c:v>All diseases of the respiratory system  6.7%</c:v>
                </c:pt>
                <c:pt idx="5">
                  <c:v>All cancer  9.9%</c:v>
                </c:pt>
                <c:pt idx="6">
                  <c:v>All diseases of the digestive system  10.9%</c:v>
                </c:pt>
                <c:pt idx="7">
                  <c:v>All diseases of the genitourinary system  7.1%</c:v>
                </c:pt>
                <c:pt idx="8">
                  <c:v>Injury and poisoning  6.3%</c:v>
                </c:pt>
                <c:pt idx="9">
                  <c:v>All other causes  50.6%</c:v>
                </c:pt>
              </c:strCache>
            </c:strRef>
          </c:cat>
          <c:val>
            <c:numRef>
              <c:f>'Data for Figs 2.1'!$R$29:$R$38</c:f>
              <c:numCache>
                <c:formatCode>#,##0</c:formatCode>
                <c:ptCount val="10"/>
                <c:pt idx="0">
                  <c:v>167515</c:v>
                </c:pt>
                <c:pt idx="1">
                  <c:v>117879.00000000003</c:v>
                </c:pt>
                <c:pt idx="2">
                  <c:v>448780.00000000023</c:v>
                </c:pt>
                <c:pt idx="3">
                  <c:v>265272</c:v>
                </c:pt>
                <c:pt idx="4">
                  <c:v>780261.00000000023</c:v>
                </c:pt>
                <c:pt idx="5">
                  <c:v>1160399.0000000002</c:v>
                </c:pt>
                <c:pt idx="6">
                  <c:v>1279408.0000000005</c:v>
                </c:pt>
                <c:pt idx="7">
                  <c:v>827332</c:v>
                </c:pt>
                <c:pt idx="8">
                  <c:v>731130.99999999965</c:v>
                </c:pt>
                <c:pt idx="9">
                  <c:v>5913643</c:v>
                </c:pt>
              </c:numCache>
            </c:numRef>
          </c:val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for Figs 2.1'!$Q$29:$Q$38</c:f>
              <c:strCache>
                <c:ptCount val="10"/>
                <c:pt idx="0">
                  <c:v>Coronary heart disease  1.4%</c:v>
                </c:pt>
                <c:pt idx="1">
                  <c:v>Stroke  1.0%</c:v>
                </c:pt>
                <c:pt idx="2">
                  <c:v>Other cardiovascular diseases  3.8%</c:v>
                </c:pt>
                <c:pt idx="3">
                  <c:v>All diseases of the nervous system  2.3%</c:v>
                </c:pt>
                <c:pt idx="4">
                  <c:v>All diseases of the respiratory system  6.7%</c:v>
                </c:pt>
                <c:pt idx="5">
                  <c:v>All cancer  9.9%</c:v>
                </c:pt>
                <c:pt idx="6">
                  <c:v>All diseases of the digestive system  10.9%</c:v>
                </c:pt>
                <c:pt idx="7">
                  <c:v>All diseases of the genitourinary system  7.1%</c:v>
                </c:pt>
                <c:pt idx="8">
                  <c:v>Injury and poisoning  6.3%</c:v>
                </c:pt>
                <c:pt idx="9">
                  <c:v>All other causes  50.6%</c:v>
                </c:pt>
              </c:strCache>
            </c:strRef>
          </c:cat>
          <c:val>
            <c:numRef>
              <c:f>'Data for Figs 2.1'!$S$29:$S$38</c:f>
              <c:numCache>
                <c:formatCode>0.0</c:formatCode>
                <c:ptCount val="10"/>
                <c:pt idx="0">
                  <c:v>1.432778348937102</c:v>
                </c:pt>
                <c:pt idx="1">
                  <c:v>1.0082349580297685</c:v>
                </c:pt>
                <c:pt idx="2">
                  <c:v>3.8384757629823776</c:v>
                </c:pt>
                <c:pt idx="3">
                  <c:v>2.268907131774724</c:v>
                </c:pt>
                <c:pt idx="4">
                  <c:v>6.6736773860252061</c:v>
                </c:pt>
                <c:pt idx="5">
                  <c:v>9.925048881164459</c:v>
                </c:pt>
                <c:pt idx="6">
                  <c:v>10.942948881335525</c:v>
                </c:pt>
                <c:pt idx="7">
                  <c:v>7.0762819865852631</c:v>
                </c:pt>
                <c:pt idx="8">
                  <c:v>6.2534618812448537</c:v>
                </c:pt>
                <c:pt idx="9">
                  <c:v>50.580184781920721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172454705130277"/>
          <c:y val="0.19136702197831457"/>
          <c:w val="0.34164727621954694"/>
          <c:h val="0.8001894968763844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2.1d: Inpatient episodes by main diagnosis in women for National Health Service hospitals, England, 2013/14</a:t>
            </a:r>
          </a:p>
        </c:rich>
      </c:tx>
      <c:layout>
        <c:manualLayout>
          <c:xMode val="edge"/>
          <c:yMode val="edge"/>
          <c:x val="0.11550008182590299"/>
          <c:y val="2.312633677004591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2.1'!$A$29:$A$38</c:f>
              <c:strCache>
                <c:ptCount val="10"/>
                <c:pt idx="0">
                  <c:v>Coronary heart disease  1.4%</c:v>
                </c:pt>
                <c:pt idx="1">
                  <c:v>Stroke  1.0%</c:v>
                </c:pt>
                <c:pt idx="2">
                  <c:v>Other cardiovascular diseases  3.7%</c:v>
                </c:pt>
                <c:pt idx="3">
                  <c:v>All diseases of the nervous system  2.2%</c:v>
                </c:pt>
                <c:pt idx="4">
                  <c:v>All diseases of the respiratory system  6.4%</c:v>
                </c:pt>
                <c:pt idx="5">
                  <c:v>All cancer  9.8%</c:v>
                </c:pt>
                <c:pt idx="6">
                  <c:v>All diseases of the digestive system  10.8%</c:v>
                </c:pt>
                <c:pt idx="7">
                  <c:v>All diseases of the genitourinary system  6.7%</c:v>
                </c:pt>
                <c:pt idx="8">
                  <c:v>Injury and poisoning  6.1%</c:v>
                </c:pt>
                <c:pt idx="9">
                  <c:v>All other causes  51.9%</c:v>
                </c:pt>
              </c:strCache>
            </c:strRef>
          </c:cat>
          <c:val>
            <c:numRef>
              <c:f>'Data for Figs 2.1'!$B$29:$B$38</c:f>
              <c:numCache>
                <c:formatCode>#,##0</c:formatCode>
                <c:ptCount val="10"/>
                <c:pt idx="0">
                  <c:v>136073</c:v>
                </c:pt>
                <c:pt idx="1">
                  <c:v>99763</c:v>
                </c:pt>
                <c:pt idx="2">
                  <c:v>371444</c:v>
                </c:pt>
                <c:pt idx="3">
                  <c:v>225870</c:v>
                </c:pt>
                <c:pt idx="4">
                  <c:v>642393</c:v>
                </c:pt>
                <c:pt idx="5">
                  <c:v>984143</c:v>
                </c:pt>
                <c:pt idx="6">
                  <c:v>1088387</c:v>
                </c:pt>
                <c:pt idx="7">
                  <c:v>669984</c:v>
                </c:pt>
                <c:pt idx="8">
                  <c:v>614801</c:v>
                </c:pt>
                <c:pt idx="9">
                  <c:v>5217431</c:v>
                </c:pt>
              </c:numCache>
            </c:numRef>
          </c:val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for Figs 2.1'!$A$29:$A$38</c:f>
              <c:strCache>
                <c:ptCount val="10"/>
                <c:pt idx="0">
                  <c:v>Coronary heart disease  1.4%</c:v>
                </c:pt>
                <c:pt idx="1">
                  <c:v>Stroke  1.0%</c:v>
                </c:pt>
                <c:pt idx="2">
                  <c:v>Other cardiovascular diseases  3.7%</c:v>
                </c:pt>
                <c:pt idx="3">
                  <c:v>All diseases of the nervous system  2.2%</c:v>
                </c:pt>
                <c:pt idx="4">
                  <c:v>All diseases of the respiratory system  6.4%</c:v>
                </c:pt>
                <c:pt idx="5">
                  <c:v>All cancer  9.8%</c:v>
                </c:pt>
                <c:pt idx="6">
                  <c:v>All diseases of the digestive system  10.8%</c:v>
                </c:pt>
                <c:pt idx="7">
                  <c:v>All diseases of the genitourinary system  6.7%</c:v>
                </c:pt>
                <c:pt idx="8">
                  <c:v>Injury and poisoning  6.1%</c:v>
                </c:pt>
                <c:pt idx="9">
                  <c:v>All other causes  51.9%</c:v>
                </c:pt>
              </c:strCache>
            </c:strRef>
          </c:cat>
          <c:val>
            <c:numRef>
              <c:f>'Data for Figs 2.1'!$C$29:$C$38</c:f>
              <c:numCache>
                <c:formatCode>0.0</c:formatCode>
                <c:ptCount val="10"/>
                <c:pt idx="0">
                  <c:v>1.3539212653486878</c:v>
                </c:pt>
                <c:pt idx="1">
                  <c:v>0.99263812214753222</c:v>
                </c:pt>
                <c:pt idx="2">
                  <c:v>3.6958539202206029</c:v>
                </c:pt>
                <c:pt idx="3">
                  <c:v>2.2473980598965859</c:v>
                </c:pt>
                <c:pt idx="4">
                  <c:v>6.3917863456463788</c:v>
                </c:pt>
                <c:pt idx="5">
                  <c:v>9.7921860754451924</c:v>
                </c:pt>
                <c:pt idx="6">
                  <c:v>10.829409980150819</c:v>
                </c:pt>
                <c:pt idx="7">
                  <c:v>6.6663157646511459</c:v>
                </c:pt>
                <c:pt idx="8">
                  <c:v>6.1172469766789792</c:v>
                </c:pt>
                <c:pt idx="9">
                  <c:v>51.913243489814079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2.1e: Inpatient episodes by main diagnosis in men for National Health Service hospitals, Scotland, 2013/14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2.1'!$E$8:$E$17</c:f>
              <c:strCache>
                <c:ptCount val="10"/>
                <c:pt idx="0">
                  <c:v>Coronary heart disease  4.4%</c:v>
                </c:pt>
                <c:pt idx="1">
                  <c:v>Stroke  1.3%</c:v>
                </c:pt>
                <c:pt idx="2">
                  <c:v>Other cardiovascular diseases  6.4%</c:v>
                </c:pt>
                <c:pt idx="3">
                  <c:v>All diseases of the nervous system  2.4%</c:v>
                </c:pt>
                <c:pt idx="4">
                  <c:v>All diseases of the respiratory system  9.0%</c:v>
                </c:pt>
                <c:pt idx="5">
                  <c:v>All cancer  13.0%</c:v>
                </c:pt>
                <c:pt idx="6">
                  <c:v>All diseases of the digestive system  12.8%</c:v>
                </c:pt>
                <c:pt idx="7">
                  <c:v>All diseases of the genitourinary system  5.9%</c:v>
                </c:pt>
                <c:pt idx="8">
                  <c:v>Injury and poisoning  8.4%</c:v>
                </c:pt>
                <c:pt idx="9">
                  <c:v>All other causes  36.4%</c:v>
                </c:pt>
              </c:strCache>
            </c:strRef>
          </c:cat>
          <c:val>
            <c:numRef>
              <c:f>'Data for Figs 2.1'!$F$8:$F$17</c:f>
              <c:numCache>
                <c:formatCode>#,##0</c:formatCode>
                <c:ptCount val="10"/>
                <c:pt idx="0">
                  <c:v>31695</c:v>
                </c:pt>
                <c:pt idx="1">
                  <c:v>9430</c:v>
                </c:pt>
                <c:pt idx="2">
                  <c:v>46335</c:v>
                </c:pt>
                <c:pt idx="3">
                  <c:v>17337</c:v>
                </c:pt>
                <c:pt idx="4">
                  <c:v>64861</c:v>
                </c:pt>
                <c:pt idx="5">
                  <c:v>94440</c:v>
                </c:pt>
                <c:pt idx="6">
                  <c:v>92796</c:v>
                </c:pt>
                <c:pt idx="7">
                  <c:v>42636</c:v>
                </c:pt>
                <c:pt idx="8">
                  <c:v>60702</c:v>
                </c:pt>
                <c:pt idx="9">
                  <c:v>263631</c:v>
                </c:pt>
              </c:numCache>
            </c:numRef>
          </c:val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for Figs 2.1'!$E$8:$E$17</c:f>
              <c:strCache>
                <c:ptCount val="10"/>
                <c:pt idx="0">
                  <c:v>Coronary heart disease  4.4%</c:v>
                </c:pt>
                <c:pt idx="1">
                  <c:v>Stroke  1.3%</c:v>
                </c:pt>
                <c:pt idx="2">
                  <c:v>Other cardiovascular diseases  6.4%</c:v>
                </c:pt>
                <c:pt idx="3">
                  <c:v>All diseases of the nervous system  2.4%</c:v>
                </c:pt>
                <c:pt idx="4">
                  <c:v>All diseases of the respiratory system  9.0%</c:v>
                </c:pt>
                <c:pt idx="5">
                  <c:v>All cancer  13.0%</c:v>
                </c:pt>
                <c:pt idx="6">
                  <c:v>All diseases of the digestive system  12.8%</c:v>
                </c:pt>
                <c:pt idx="7">
                  <c:v>All diseases of the genitourinary system  5.9%</c:v>
                </c:pt>
                <c:pt idx="8">
                  <c:v>Injury and poisoning  8.4%</c:v>
                </c:pt>
                <c:pt idx="9">
                  <c:v>All other causes  36.4%</c:v>
                </c:pt>
              </c:strCache>
            </c:strRef>
          </c:cat>
          <c:val>
            <c:numRef>
              <c:f>'Data for Figs 2.1'!$G$8:$G$17</c:f>
              <c:numCache>
                <c:formatCode>0.0</c:formatCode>
                <c:ptCount val="10"/>
                <c:pt idx="0">
                  <c:v>4.3785909764693045</c:v>
                </c:pt>
                <c:pt idx="1">
                  <c:v>1.3027326994196415</c:v>
                </c:pt>
                <c:pt idx="2">
                  <c:v>6.4010731312416862</c:v>
                </c:pt>
                <c:pt idx="3">
                  <c:v>2.3950664697601618</c:v>
                </c:pt>
                <c:pt idx="4">
                  <c:v>8.9603972022330201</c:v>
                </c:pt>
                <c:pt idx="5">
                  <c:v>13.046667670539867</c:v>
                </c:pt>
                <c:pt idx="6">
                  <c:v>12.819552871192478</c:v>
                </c:pt>
                <c:pt idx="7">
                  <c:v>5.8900648327100571</c:v>
                </c:pt>
                <c:pt idx="8">
                  <c:v>8.3858409671443361</c:v>
                </c:pt>
                <c:pt idx="9">
                  <c:v>36.420013179289448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2.1f: Inpatient episodes by main diagnosis in women for National Health Service hospitals, Scotland, 2013/14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2.1'!$E$29:$E$38</c:f>
              <c:strCache>
                <c:ptCount val="10"/>
                <c:pt idx="0">
                  <c:v>Coronary heart disease  2.2%</c:v>
                </c:pt>
                <c:pt idx="1">
                  <c:v>Stroke  1.2%</c:v>
                </c:pt>
                <c:pt idx="2">
                  <c:v>Other cardiovascular diseases  5.2%</c:v>
                </c:pt>
                <c:pt idx="3">
                  <c:v>All diseases of the nervous system  2.6%</c:v>
                </c:pt>
                <c:pt idx="4">
                  <c:v>All diseases of the respiratory system  8.7%</c:v>
                </c:pt>
                <c:pt idx="5">
                  <c:v>All cancer  13.4%</c:v>
                </c:pt>
                <c:pt idx="6">
                  <c:v>All diseases of the digestive system  12.0%</c:v>
                </c:pt>
                <c:pt idx="7">
                  <c:v>All diseases of the genitourinary system  7.3%</c:v>
                </c:pt>
                <c:pt idx="8">
                  <c:v>Injury and poisoning  8.0%</c:v>
                </c:pt>
                <c:pt idx="9">
                  <c:v>All other causes 39.4%</c:v>
                </c:pt>
              </c:strCache>
            </c:strRef>
          </c:cat>
          <c:val>
            <c:numRef>
              <c:f>'Data for Figs 2.1'!$F$29:$F$38</c:f>
              <c:numCache>
                <c:formatCode>#,##0</c:formatCode>
                <c:ptCount val="10"/>
                <c:pt idx="0">
                  <c:v>17920</c:v>
                </c:pt>
                <c:pt idx="1">
                  <c:v>9827</c:v>
                </c:pt>
                <c:pt idx="2">
                  <c:v>42091</c:v>
                </c:pt>
                <c:pt idx="3">
                  <c:v>21073</c:v>
                </c:pt>
                <c:pt idx="4">
                  <c:v>70641</c:v>
                </c:pt>
                <c:pt idx="5">
                  <c:v>108002</c:v>
                </c:pt>
                <c:pt idx="6">
                  <c:v>97159</c:v>
                </c:pt>
                <c:pt idx="7">
                  <c:v>59198</c:v>
                </c:pt>
                <c:pt idx="8">
                  <c:v>64314</c:v>
                </c:pt>
                <c:pt idx="9">
                  <c:v>318246</c:v>
                </c:pt>
              </c:numCache>
            </c:numRef>
          </c:val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for Figs 2.1'!$E$29:$E$38</c:f>
              <c:strCache>
                <c:ptCount val="10"/>
                <c:pt idx="0">
                  <c:v>Coronary heart disease  2.2%</c:v>
                </c:pt>
                <c:pt idx="1">
                  <c:v>Stroke  1.2%</c:v>
                </c:pt>
                <c:pt idx="2">
                  <c:v>Other cardiovascular diseases  5.2%</c:v>
                </c:pt>
                <c:pt idx="3">
                  <c:v>All diseases of the nervous system  2.6%</c:v>
                </c:pt>
                <c:pt idx="4">
                  <c:v>All diseases of the respiratory system  8.7%</c:v>
                </c:pt>
                <c:pt idx="5">
                  <c:v>All cancer  13.4%</c:v>
                </c:pt>
                <c:pt idx="6">
                  <c:v>All diseases of the digestive system  12.0%</c:v>
                </c:pt>
                <c:pt idx="7">
                  <c:v>All diseases of the genitourinary system  7.3%</c:v>
                </c:pt>
                <c:pt idx="8">
                  <c:v>Injury and poisoning  8.0%</c:v>
                </c:pt>
                <c:pt idx="9">
                  <c:v>All other causes 39.4%</c:v>
                </c:pt>
              </c:strCache>
            </c:strRef>
          </c:cat>
          <c:val>
            <c:numRef>
              <c:f>'Data for Figs 2.1'!$G$29:$G$38</c:f>
              <c:numCache>
                <c:formatCode>0.0</c:formatCode>
                <c:ptCount val="10"/>
                <c:pt idx="0">
                  <c:v>2.2165297209176331</c:v>
                </c:pt>
                <c:pt idx="1">
                  <c:v>1.2155043285411598</c:v>
                </c:pt>
                <c:pt idx="2">
                  <c:v>5.2062473483897378</c:v>
                </c:pt>
                <c:pt idx="3">
                  <c:v>2.6065251567465006</c:v>
                </c:pt>
                <c:pt idx="4">
                  <c:v>8.7376046883561678</c:v>
                </c:pt>
                <c:pt idx="5">
                  <c:v>13.358797037865303</c:v>
                </c:pt>
                <c:pt idx="6">
                  <c:v>12.017623390325689</c:v>
                </c:pt>
                <c:pt idx="7">
                  <c:v>7.3222168760536857</c:v>
                </c:pt>
                <c:pt idx="8">
                  <c:v>7.9550163209317333</c:v>
                </c:pt>
                <c:pt idx="9">
                  <c:v>39.363935131872388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2.1g: Inpatient episodes by main diagnosis in men for National Health Service hospitals, Wales, 2013/14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2.1'!$I$8:$I$17</c:f>
              <c:strCache>
                <c:ptCount val="10"/>
                <c:pt idx="0">
                  <c:v>Coronary heart disease  3.9%</c:v>
                </c:pt>
                <c:pt idx="1">
                  <c:v>Stroke  1.5%</c:v>
                </c:pt>
                <c:pt idx="2">
                  <c:v>Other cardiovascular diseases  6.1%</c:v>
                </c:pt>
                <c:pt idx="3">
                  <c:v>All diseases of the nervous system  2.2%</c:v>
                </c:pt>
                <c:pt idx="4">
                  <c:v>All diseases of the respiratory system  9.9%</c:v>
                </c:pt>
                <c:pt idx="5">
                  <c:v>All cancer  8.7%</c:v>
                </c:pt>
                <c:pt idx="6">
                  <c:v>All diseases of the digestive system  12.5%</c:v>
                </c:pt>
                <c:pt idx="7">
                  <c:v>All diseases of the genitourinary system  6.3%</c:v>
                </c:pt>
                <c:pt idx="8">
                  <c:v>Injury and poisoning  7.8%</c:v>
                </c:pt>
                <c:pt idx="9">
                  <c:v>All other causes  41.0%</c:v>
                </c:pt>
              </c:strCache>
            </c:strRef>
          </c:cat>
          <c:val>
            <c:numRef>
              <c:f>'Data for Figs 2.1'!$J$8:$J$17</c:f>
              <c:numCache>
                <c:formatCode>#,##0</c:formatCode>
                <c:ptCount val="10"/>
                <c:pt idx="0">
                  <c:v>16806</c:v>
                </c:pt>
                <c:pt idx="1">
                  <c:v>6617</c:v>
                </c:pt>
                <c:pt idx="2">
                  <c:v>26248</c:v>
                </c:pt>
                <c:pt idx="3">
                  <c:v>9754</c:v>
                </c:pt>
                <c:pt idx="4">
                  <c:v>43143</c:v>
                </c:pt>
                <c:pt idx="5">
                  <c:v>37835</c:v>
                </c:pt>
                <c:pt idx="6">
                  <c:v>54270</c:v>
                </c:pt>
                <c:pt idx="7">
                  <c:v>27312</c:v>
                </c:pt>
                <c:pt idx="8">
                  <c:v>33780</c:v>
                </c:pt>
                <c:pt idx="9">
                  <c:v>178074</c:v>
                </c:pt>
              </c:numCache>
            </c:numRef>
          </c:val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for Figs 2.1'!$I$8:$I$17</c:f>
              <c:strCache>
                <c:ptCount val="10"/>
                <c:pt idx="0">
                  <c:v>Coronary heart disease  3.9%</c:v>
                </c:pt>
                <c:pt idx="1">
                  <c:v>Stroke  1.5%</c:v>
                </c:pt>
                <c:pt idx="2">
                  <c:v>Other cardiovascular diseases  6.1%</c:v>
                </c:pt>
                <c:pt idx="3">
                  <c:v>All diseases of the nervous system  2.2%</c:v>
                </c:pt>
                <c:pt idx="4">
                  <c:v>All diseases of the respiratory system  9.9%</c:v>
                </c:pt>
                <c:pt idx="5">
                  <c:v>All cancer  8.7%</c:v>
                </c:pt>
                <c:pt idx="6">
                  <c:v>All diseases of the digestive system  12.5%</c:v>
                </c:pt>
                <c:pt idx="7">
                  <c:v>All diseases of the genitourinary system  6.3%</c:v>
                </c:pt>
                <c:pt idx="8">
                  <c:v>Injury and poisoning  7.8%</c:v>
                </c:pt>
                <c:pt idx="9">
                  <c:v>All other causes  41.0%</c:v>
                </c:pt>
              </c:strCache>
            </c:strRef>
          </c:cat>
          <c:val>
            <c:numRef>
              <c:f>'Data for Figs 2.1'!$K$8:$K$17</c:f>
              <c:numCache>
                <c:formatCode>0.0</c:formatCode>
                <c:ptCount val="10"/>
                <c:pt idx="0">
                  <c:v>3.8737872805349451</c:v>
                </c:pt>
                <c:pt idx="1">
                  <c:v>1.5252201853683047</c:v>
                </c:pt>
                <c:pt idx="2">
                  <c:v>6.0501706854386068</c:v>
                </c:pt>
                <c:pt idx="3">
                  <c:v>2.2482994843709303</c:v>
                </c:pt>
                <c:pt idx="4">
                  <c:v>9.9444724886421003</c:v>
                </c:pt>
                <c:pt idx="5">
                  <c:v>8.7209771366797355</c:v>
                </c:pt>
                <c:pt idx="6">
                  <c:v>12.509248822719949</c:v>
                </c:pt>
                <c:pt idx="7">
                  <c:v>6.2954229564423674</c:v>
                </c:pt>
                <c:pt idx="8">
                  <c:v>7.786298603859958</c:v>
                </c:pt>
                <c:pt idx="9">
                  <c:v>41.046102355943106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2.1h: Inpatient episodes by main diagnosis in women for National Health Service hospitals, Wales, 2013/14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2.1'!$I$29:$I$38</c:f>
              <c:strCache>
                <c:ptCount val="10"/>
                <c:pt idx="0">
                  <c:v>Coronary heart disease  1.6%</c:v>
                </c:pt>
                <c:pt idx="1">
                  <c:v>Stroke  1.2%</c:v>
                </c:pt>
                <c:pt idx="2">
                  <c:v>Other cardiovascular diseases  4.3%</c:v>
                </c:pt>
                <c:pt idx="3">
                  <c:v>All diseases of the nervous system  2.2%</c:v>
                </c:pt>
                <c:pt idx="4">
                  <c:v>All diseases of the respiratory system  7.9%</c:v>
                </c:pt>
                <c:pt idx="5">
                  <c:v>All cancer  6.5%</c:v>
                </c:pt>
                <c:pt idx="6">
                  <c:v>All diseases of the digestive system  10.3%</c:v>
                </c:pt>
                <c:pt idx="7">
                  <c:v>All diseases of the genitourinary system  7.0%</c:v>
                </c:pt>
                <c:pt idx="8">
                  <c:v>Injury and poisoning  6.5%</c:v>
                </c:pt>
                <c:pt idx="9">
                  <c:v>All other causes  52.5%</c:v>
                </c:pt>
              </c:strCache>
            </c:strRef>
          </c:cat>
          <c:val>
            <c:numRef>
              <c:f>'Data for Figs 2.1'!$J$29:$J$38</c:f>
              <c:numCache>
                <c:formatCode>#,##0</c:formatCode>
                <c:ptCount val="10"/>
                <c:pt idx="0">
                  <c:v>8841</c:v>
                </c:pt>
                <c:pt idx="1">
                  <c:v>6648</c:v>
                </c:pt>
                <c:pt idx="2">
                  <c:v>22945</c:v>
                </c:pt>
                <c:pt idx="3">
                  <c:v>12082</c:v>
                </c:pt>
                <c:pt idx="4">
                  <c:v>42764</c:v>
                </c:pt>
                <c:pt idx="5">
                  <c:v>34912</c:v>
                </c:pt>
                <c:pt idx="6">
                  <c:v>55597</c:v>
                </c:pt>
                <c:pt idx="7">
                  <c:v>37629</c:v>
                </c:pt>
                <c:pt idx="8">
                  <c:v>34796</c:v>
                </c:pt>
                <c:pt idx="9">
                  <c:v>282789</c:v>
                </c:pt>
              </c:numCache>
            </c:numRef>
          </c:val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for Figs 2.1'!$I$29:$I$38</c:f>
              <c:strCache>
                <c:ptCount val="10"/>
                <c:pt idx="0">
                  <c:v>Coronary heart disease  1.6%</c:v>
                </c:pt>
                <c:pt idx="1">
                  <c:v>Stroke  1.2%</c:v>
                </c:pt>
                <c:pt idx="2">
                  <c:v>Other cardiovascular diseases  4.3%</c:v>
                </c:pt>
                <c:pt idx="3">
                  <c:v>All diseases of the nervous system  2.2%</c:v>
                </c:pt>
                <c:pt idx="4">
                  <c:v>All diseases of the respiratory system  7.9%</c:v>
                </c:pt>
                <c:pt idx="5">
                  <c:v>All cancer  6.5%</c:v>
                </c:pt>
                <c:pt idx="6">
                  <c:v>All diseases of the digestive system  10.3%</c:v>
                </c:pt>
                <c:pt idx="7">
                  <c:v>All diseases of the genitourinary system  7.0%</c:v>
                </c:pt>
                <c:pt idx="8">
                  <c:v>Injury and poisoning  6.5%</c:v>
                </c:pt>
                <c:pt idx="9">
                  <c:v>All other causes  52.5%</c:v>
                </c:pt>
              </c:strCache>
            </c:strRef>
          </c:cat>
          <c:val>
            <c:numRef>
              <c:f>'Data for Figs 2.1'!$K$29:$K$38</c:f>
              <c:numCache>
                <c:formatCode>0.0</c:formatCode>
                <c:ptCount val="10"/>
                <c:pt idx="0">
                  <c:v>1.6402506108500323</c:v>
                </c:pt>
                <c:pt idx="1">
                  <c:v>1.2333883113823114</c:v>
                </c:pt>
                <c:pt idx="2">
                  <c:v>4.2569336348777274</c:v>
                </c:pt>
                <c:pt idx="3">
                  <c:v>2.2415459654213428</c:v>
                </c:pt>
                <c:pt idx="4">
                  <c:v>7.9339076034827265</c:v>
                </c:pt>
                <c:pt idx="5">
                  <c:v>6.4771439120004892</c:v>
                </c:pt>
                <c:pt idx="6">
                  <c:v>10.314784889880018</c:v>
                </c:pt>
                <c:pt idx="7">
                  <c:v>6.9812227390200059</c:v>
                </c:pt>
                <c:pt idx="8">
                  <c:v>6.4556226959775742</c:v>
                </c:pt>
                <c:pt idx="9">
                  <c:v>52.465199637107773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195270963781625"/>
          <c:y val="0.18604580599743376"/>
          <c:w val="0.34157131900961685"/>
          <c:h val="0.80364093105885614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2.1i: Inpatient episodes by main diagnosis in men for National Health Service hospitals, Northern Ireland, 2013/14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2.1'!$M$8:$M$17</c:f>
              <c:strCache>
                <c:ptCount val="10"/>
                <c:pt idx="0">
                  <c:v>Coronary heart disease  3.4%</c:v>
                </c:pt>
                <c:pt idx="1">
                  <c:v>Stroke  0.6%</c:v>
                </c:pt>
                <c:pt idx="2">
                  <c:v>Other cardiovascular diseases  4.3%</c:v>
                </c:pt>
                <c:pt idx="3">
                  <c:v>All diseases of the nervous system  1.6%</c:v>
                </c:pt>
                <c:pt idx="4">
                  <c:v>All diseases of the respiratory system  7.7%</c:v>
                </c:pt>
                <c:pt idx="5">
                  <c:v>All cancer  10.2%</c:v>
                </c:pt>
                <c:pt idx="6">
                  <c:v>All diseases of the digestive system  12.2%</c:v>
                </c:pt>
                <c:pt idx="7">
                  <c:v>All diseases of the genitourinary system  23.5%</c:v>
                </c:pt>
                <c:pt idx="8">
                  <c:v>Injury and poisoning  6.3%</c:v>
                </c:pt>
                <c:pt idx="9">
                  <c:v>All other causes  30.2%</c:v>
                </c:pt>
              </c:strCache>
            </c:strRef>
          </c:cat>
          <c:val>
            <c:numRef>
              <c:f>'Data for Figs 2.1'!$N$8:$N$17</c:f>
              <c:numCache>
                <c:formatCode>#,##0</c:formatCode>
                <c:ptCount val="10"/>
                <c:pt idx="0">
                  <c:v>10697.000000000116</c:v>
                </c:pt>
                <c:pt idx="1">
                  <c:v>1741.999999999962</c:v>
                </c:pt>
                <c:pt idx="2">
                  <c:v>13234.999999999493</c:v>
                </c:pt>
                <c:pt idx="3">
                  <c:v>4870.0000000000109</c:v>
                </c:pt>
                <c:pt idx="4">
                  <c:v>23867.000000000618</c:v>
                </c:pt>
                <c:pt idx="5">
                  <c:v>31698.000000000349</c:v>
                </c:pt>
                <c:pt idx="6">
                  <c:v>37683.999999999833</c:v>
                </c:pt>
                <c:pt idx="7">
                  <c:v>72947.000000000015</c:v>
                </c:pt>
                <c:pt idx="8">
                  <c:v>19555.99999999984</c:v>
                </c:pt>
                <c:pt idx="9">
                  <c:v>93800.999999999825</c:v>
                </c:pt>
              </c:numCache>
            </c:numRef>
          </c:val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for Figs 2.1'!$M$8:$M$17</c:f>
              <c:strCache>
                <c:ptCount val="10"/>
                <c:pt idx="0">
                  <c:v>Coronary heart disease  3.4%</c:v>
                </c:pt>
                <c:pt idx="1">
                  <c:v>Stroke  0.6%</c:v>
                </c:pt>
                <c:pt idx="2">
                  <c:v>Other cardiovascular diseases  4.3%</c:v>
                </c:pt>
                <c:pt idx="3">
                  <c:v>All diseases of the nervous system  1.6%</c:v>
                </c:pt>
                <c:pt idx="4">
                  <c:v>All diseases of the respiratory system  7.7%</c:v>
                </c:pt>
                <c:pt idx="5">
                  <c:v>All cancer  10.2%</c:v>
                </c:pt>
                <c:pt idx="6">
                  <c:v>All diseases of the digestive system  12.2%</c:v>
                </c:pt>
                <c:pt idx="7">
                  <c:v>All diseases of the genitourinary system  23.5%</c:v>
                </c:pt>
                <c:pt idx="8">
                  <c:v>Injury and poisoning  6.3%</c:v>
                </c:pt>
                <c:pt idx="9">
                  <c:v>All other causes  30.2%</c:v>
                </c:pt>
              </c:strCache>
            </c:strRef>
          </c:cat>
          <c:val>
            <c:numRef>
              <c:f>'Data for Figs 2.1'!$O$8:$O$17</c:f>
              <c:numCache>
                <c:formatCode>0.0</c:formatCode>
                <c:ptCount val="10"/>
                <c:pt idx="0">
                  <c:v>3.4495657810298446</c:v>
                </c:pt>
                <c:pt idx="1">
                  <c:v>0.56175970744636738</c:v>
                </c:pt>
                <c:pt idx="2">
                  <c:v>4.2680193616834385</c:v>
                </c:pt>
                <c:pt idx="3">
                  <c:v>1.5704763348242681</c:v>
                </c:pt>
                <c:pt idx="4">
                  <c:v>7.6966239595999379</c:v>
                </c:pt>
                <c:pt idx="5">
                  <c:v>10.221962805186877</c:v>
                </c:pt>
                <c:pt idx="6">
                  <c:v>12.152326530085693</c:v>
                </c:pt>
                <c:pt idx="7">
                  <c:v>23.523929609122312</c:v>
                </c:pt>
                <c:pt idx="8">
                  <c:v>6.3064137995529919</c:v>
                </c:pt>
                <c:pt idx="9">
                  <c:v>30.248922111468289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422863396084729"/>
          <c:y val="0.19136702197831457"/>
          <c:w val="0.33991233410193444"/>
          <c:h val="0.7798505124683379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 rtl="0">
              <a:def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Figure 2.1j: Inpatient episodes by main diagnosis in women for National Health Service hospitals, Northern Ireland, 2013/14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Figs 2.1'!$M$29:$M$38</c:f>
              <c:strCache>
                <c:ptCount val="10"/>
                <c:pt idx="0">
                  <c:v>Coronary heart disease  1.6%</c:v>
                </c:pt>
                <c:pt idx="1">
                  <c:v>Stroke  0.6%</c:v>
                </c:pt>
                <c:pt idx="2">
                  <c:v>Other cardiovascular diseases  4.2%</c:v>
                </c:pt>
                <c:pt idx="3">
                  <c:v>All diseases of the nervous system  2.1%</c:v>
                </c:pt>
                <c:pt idx="4">
                  <c:v>All diseases of the respiratory system  8.3%</c:v>
                </c:pt>
                <c:pt idx="5">
                  <c:v>All cancer  11.3%</c:v>
                </c:pt>
                <c:pt idx="6">
                  <c:v>All diseases of the digestive system  13.0%</c:v>
                </c:pt>
                <c:pt idx="7">
                  <c:v>All diseases of the genitourinary system  20.6%</c:v>
                </c:pt>
                <c:pt idx="8">
                  <c:v>Injury and poisoning  5.9%</c:v>
                </c:pt>
                <c:pt idx="9">
                  <c:v>All other causes  32.4%</c:v>
                </c:pt>
              </c:strCache>
            </c:strRef>
          </c:cat>
          <c:val>
            <c:numRef>
              <c:f>'Data for Figs 2.1'!$N$29:$N$38</c:f>
              <c:numCache>
                <c:formatCode>#,##0</c:formatCode>
                <c:ptCount val="10"/>
                <c:pt idx="0">
                  <c:v>4681.0000000000027</c:v>
                </c:pt>
                <c:pt idx="1">
                  <c:v>1641.0000000000359</c:v>
                </c:pt>
                <c:pt idx="2">
                  <c:v>12300.000000000218</c:v>
                </c:pt>
                <c:pt idx="3">
                  <c:v>6246.9999999999945</c:v>
                </c:pt>
                <c:pt idx="4">
                  <c:v>24463.000000000229</c:v>
                </c:pt>
                <c:pt idx="5">
                  <c:v>33342.000000000146</c:v>
                </c:pt>
                <c:pt idx="6">
                  <c:v>38265.000000000429</c:v>
                </c:pt>
                <c:pt idx="7">
                  <c:v>60520.999999999971</c:v>
                </c:pt>
                <c:pt idx="8">
                  <c:v>17219.999999999676</c:v>
                </c:pt>
                <c:pt idx="9">
                  <c:v>95176.999999999243</c:v>
                </c:pt>
              </c:numCache>
            </c:numRef>
          </c:val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for Figs 2.1'!$M$29:$M$38</c:f>
              <c:strCache>
                <c:ptCount val="10"/>
                <c:pt idx="0">
                  <c:v>Coronary heart disease  1.6%</c:v>
                </c:pt>
                <c:pt idx="1">
                  <c:v>Stroke  0.6%</c:v>
                </c:pt>
                <c:pt idx="2">
                  <c:v>Other cardiovascular diseases  4.2%</c:v>
                </c:pt>
                <c:pt idx="3">
                  <c:v>All diseases of the nervous system  2.1%</c:v>
                </c:pt>
                <c:pt idx="4">
                  <c:v>All diseases of the respiratory system  8.3%</c:v>
                </c:pt>
                <c:pt idx="5">
                  <c:v>All cancer  11.3%</c:v>
                </c:pt>
                <c:pt idx="6">
                  <c:v>All diseases of the digestive system  13.0%</c:v>
                </c:pt>
                <c:pt idx="7">
                  <c:v>All diseases of the genitourinary system  20.6%</c:v>
                </c:pt>
                <c:pt idx="8">
                  <c:v>Injury and poisoning  5.9%</c:v>
                </c:pt>
                <c:pt idx="9">
                  <c:v>All other causes  32.4%</c:v>
                </c:pt>
              </c:strCache>
            </c:strRef>
          </c:cat>
          <c:val>
            <c:numRef>
              <c:f>'Data for Figs 2.1'!$O$29:$O$38</c:f>
              <c:numCache>
                <c:formatCode>0.0</c:formatCode>
                <c:ptCount val="10"/>
                <c:pt idx="0">
                  <c:v>1.5929516737732987</c:v>
                </c:pt>
                <c:pt idx="1">
                  <c:v>0.55843488499509486</c:v>
                </c:pt>
                <c:pt idx="2">
                  <c:v>4.1857093756487735</c:v>
                </c:pt>
                <c:pt idx="3">
                  <c:v>2.1258639406241793</c:v>
                </c:pt>
                <c:pt idx="4">
                  <c:v>8.3247974354874064</c:v>
                </c:pt>
                <c:pt idx="5">
                  <c:v>11.34633512218533</c:v>
                </c:pt>
                <c:pt idx="6">
                  <c:v>13.021639777170673</c:v>
                </c:pt>
                <c:pt idx="7">
                  <c:v>20.595391636067873</c:v>
                </c:pt>
                <c:pt idx="8">
                  <c:v>5.8599931259080691</c:v>
                </c:pt>
                <c:pt idx="9">
                  <c:v>32.388883028139283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255959241841909"/>
          <c:y val="0.15276631120519393"/>
          <c:w val="0.34136897788027121"/>
          <c:h val="0.8472336887948060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Figure 2.2a Inpatient episodes for</a:t>
            </a:r>
            <a:r>
              <a:rPr lang="en-GB" baseline="0"/>
              <a:t> </a:t>
            </a:r>
            <a:r>
              <a:rPr lang="en-GB"/>
              <a:t>cardiovascular conditions in England, 2005/06 to 2013/14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736736357487429"/>
          <c:y val="0.10287990563270559"/>
          <c:w val="0.84002222979413332"/>
          <c:h val="0.70640926977839036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figs 2.2'!$B$5</c:f>
              <c:strCache>
                <c:ptCount val="1"/>
                <c:pt idx="0">
                  <c:v>Cardiovascular disease (men)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strRef>
              <c:f>'Data for figs 2.2'!$C$3:$K$4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2.2'!$C$5:$K$5</c:f>
              <c:numCache>
                <c:formatCode>#,##0</c:formatCode>
                <c:ptCount val="9"/>
                <c:pt idx="0">
                  <c:v>694974</c:v>
                </c:pt>
                <c:pt idx="1">
                  <c:v>705822</c:v>
                </c:pt>
                <c:pt idx="2">
                  <c:v>715200</c:v>
                </c:pt>
                <c:pt idx="3">
                  <c:v>741384</c:v>
                </c:pt>
                <c:pt idx="4">
                  <c:v>759672</c:v>
                </c:pt>
                <c:pt idx="5">
                  <c:v>767889</c:v>
                </c:pt>
                <c:pt idx="6">
                  <c:v>779921</c:v>
                </c:pt>
                <c:pt idx="7">
                  <c:v>777888</c:v>
                </c:pt>
                <c:pt idx="8">
                  <c:v>793952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for figs 2.2'!$B$6</c:f>
              <c:strCache>
                <c:ptCount val="1"/>
                <c:pt idx="0">
                  <c:v>Cardiovascular disease (women)</c:v>
                </c:pt>
              </c:strCache>
            </c:strRef>
          </c:tx>
          <c:spPr>
            <a:ln w="38100">
              <a:solidFill>
                <a:srgbClr val="A6561F"/>
              </a:solidFill>
            </a:ln>
          </c:spPr>
          <c:marker>
            <c:symbol val="none"/>
          </c:marker>
          <c:cat>
            <c:strRef>
              <c:f>'Data for figs 2.2'!$C$3:$K$4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2.2'!$C$6:$K$6</c:f>
              <c:numCache>
                <c:formatCode>#,##0</c:formatCode>
                <c:ptCount val="9"/>
                <c:pt idx="0">
                  <c:v>549030</c:v>
                </c:pt>
                <c:pt idx="1">
                  <c:v>549768</c:v>
                </c:pt>
                <c:pt idx="2">
                  <c:v>559474</c:v>
                </c:pt>
                <c:pt idx="3">
                  <c:v>580911</c:v>
                </c:pt>
                <c:pt idx="4">
                  <c:v>598575</c:v>
                </c:pt>
                <c:pt idx="5">
                  <c:v>603920</c:v>
                </c:pt>
                <c:pt idx="6">
                  <c:v>601714</c:v>
                </c:pt>
                <c:pt idx="7">
                  <c:v>596206</c:v>
                </c:pt>
                <c:pt idx="8">
                  <c:v>607280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for figs 2.2'!$B$7</c:f>
              <c:strCache>
                <c:ptCount val="1"/>
                <c:pt idx="0">
                  <c:v>Coronary heart disease (men)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strRef>
              <c:f>'Data for figs 2.2'!$C$3:$K$4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2.2'!$C$7:$K$7</c:f>
              <c:numCache>
                <c:formatCode>#,##0</c:formatCode>
                <c:ptCount val="9"/>
                <c:pt idx="0">
                  <c:v>274816</c:v>
                </c:pt>
                <c:pt idx="1">
                  <c:v>276900</c:v>
                </c:pt>
                <c:pt idx="2">
                  <c:v>275069</c:v>
                </c:pt>
                <c:pt idx="3">
                  <c:v>274163</c:v>
                </c:pt>
                <c:pt idx="4">
                  <c:v>265667</c:v>
                </c:pt>
                <c:pt idx="5">
                  <c:v>263538</c:v>
                </c:pt>
                <c:pt idx="6">
                  <c:v>266954</c:v>
                </c:pt>
                <c:pt idx="7">
                  <c:v>265102</c:v>
                </c:pt>
                <c:pt idx="8">
                  <c:v>264934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'Data for figs 2.2'!$B$8</c:f>
              <c:strCache>
                <c:ptCount val="1"/>
                <c:pt idx="0">
                  <c:v>Coronary heart disease (women)</c:v>
                </c:pt>
              </c:strCache>
            </c:strRef>
          </c:tx>
          <c:spPr>
            <a:ln w="38100">
              <a:solidFill>
                <a:srgbClr val="D26E2A"/>
              </a:solidFill>
            </a:ln>
          </c:spPr>
          <c:marker>
            <c:symbol val="none"/>
          </c:marker>
          <c:cat>
            <c:strRef>
              <c:f>'Data for figs 2.2'!$C$3:$K$4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2.2'!$C$8:$K$8</c:f>
              <c:numCache>
                <c:formatCode>#,##0</c:formatCode>
                <c:ptCount val="9"/>
                <c:pt idx="0">
                  <c:v>153446</c:v>
                </c:pt>
                <c:pt idx="1">
                  <c:v>151013</c:v>
                </c:pt>
                <c:pt idx="2">
                  <c:v>149178</c:v>
                </c:pt>
                <c:pt idx="3">
                  <c:v>148171</c:v>
                </c:pt>
                <c:pt idx="4">
                  <c:v>142008</c:v>
                </c:pt>
                <c:pt idx="5">
                  <c:v>141558</c:v>
                </c:pt>
                <c:pt idx="6">
                  <c:v>142554</c:v>
                </c:pt>
                <c:pt idx="7">
                  <c:v>138987</c:v>
                </c:pt>
                <c:pt idx="8">
                  <c:v>136073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'Data for figs 2.2'!$B$9</c:f>
              <c:strCache>
                <c:ptCount val="1"/>
                <c:pt idx="0">
                  <c:v>Stroke (men)</c:v>
                </c:pt>
              </c:strCache>
            </c:strRef>
          </c:tx>
          <c:spPr>
            <a:ln w="38100">
              <a:solidFill>
                <a:srgbClr val="F1A78A"/>
              </a:solidFill>
              <a:prstDash val="sysDash"/>
            </a:ln>
          </c:spPr>
          <c:marker>
            <c:symbol val="none"/>
          </c:marker>
          <c:cat>
            <c:strRef>
              <c:f>'Data for figs 2.2'!$C$3:$K$4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2.2'!$C$9:$K$9</c:f>
              <c:numCache>
                <c:formatCode>#,##0</c:formatCode>
                <c:ptCount val="9"/>
                <c:pt idx="0">
                  <c:v>85041</c:v>
                </c:pt>
                <c:pt idx="1">
                  <c:v>84271</c:v>
                </c:pt>
                <c:pt idx="2">
                  <c:v>86372</c:v>
                </c:pt>
                <c:pt idx="3">
                  <c:v>91363</c:v>
                </c:pt>
                <c:pt idx="4">
                  <c:v>97878</c:v>
                </c:pt>
                <c:pt idx="5">
                  <c:v>96364</c:v>
                </c:pt>
                <c:pt idx="6">
                  <c:v>95294</c:v>
                </c:pt>
                <c:pt idx="7">
                  <c:v>96502</c:v>
                </c:pt>
                <c:pt idx="8">
                  <c:v>97593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'Data for figs 2.2'!$B$10</c:f>
              <c:strCache>
                <c:ptCount val="1"/>
                <c:pt idx="0">
                  <c:v>Stroke (women)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figs 2.2'!$C$3:$K$4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2.2'!$C$10:$K$10</c:f>
              <c:numCache>
                <c:formatCode>#,##0</c:formatCode>
                <c:ptCount val="9"/>
                <c:pt idx="0">
                  <c:v>93280</c:v>
                </c:pt>
                <c:pt idx="1">
                  <c:v>92181</c:v>
                </c:pt>
                <c:pt idx="2">
                  <c:v>93627</c:v>
                </c:pt>
                <c:pt idx="3">
                  <c:v>98738</c:v>
                </c:pt>
                <c:pt idx="4">
                  <c:v>105827</c:v>
                </c:pt>
                <c:pt idx="5">
                  <c:v>101971</c:v>
                </c:pt>
                <c:pt idx="6">
                  <c:v>99142</c:v>
                </c:pt>
                <c:pt idx="7">
                  <c:v>99579</c:v>
                </c:pt>
                <c:pt idx="8">
                  <c:v>99763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'Data for figs 2.2'!$B$11</c:f>
              <c:strCache>
                <c:ptCount val="1"/>
                <c:pt idx="0">
                  <c:v>Other cardiovascuar disease (men)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strRef>
              <c:f>'Data for figs 2.2'!$C$3:$K$4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2.2'!$C$11:$K$11</c:f>
              <c:numCache>
                <c:formatCode>#,##0</c:formatCode>
                <c:ptCount val="9"/>
                <c:pt idx="0">
                  <c:v>335117</c:v>
                </c:pt>
                <c:pt idx="1">
                  <c:v>344651</c:v>
                </c:pt>
                <c:pt idx="2">
                  <c:v>353759</c:v>
                </c:pt>
                <c:pt idx="3">
                  <c:v>375858</c:v>
                </c:pt>
                <c:pt idx="4">
                  <c:v>396127</c:v>
                </c:pt>
                <c:pt idx="5">
                  <c:v>407987</c:v>
                </c:pt>
                <c:pt idx="6">
                  <c:v>417673</c:v>
                </c:pt>
                <c:pt idx="7">
                  <c:v>416284</c:v>
                </c:pt>
                <c:pt idx="8">
                  <c:v>431425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'Data for figs 2.2'!$B$12</c:f>
              <c:strCache>
                <c:ptCount val="1"/>
                <c:pt idx="0">
                  <c:v>Other cardiovascuar disease (women)</c:v>
                </c:pt>
              </c:strCache>
            </c:strRef>
          </c:tx>
          <c:spPr>
            <a:ln w="38100">
              <a:solidFill>
                <a:srgbClr val="F4BDA9"/>
              </a:solidFill>
            </a:ln>
          </c:spPr>
          <c:marker>
            <c:symbol val="none"/>
          </c:marker>
          <c:cat>
            <c:strRef>
              <c:f>'Data for figs 2.2'!$C$3:$K$4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2.2'!$C$12:$K$12</c:f>
              <c:numCache>
                <c:formatCode>#,##0</c:formatCode>
                <c:ptCount val="9"/>
                <c:pt idx="0">
                  <c:v>302304</c:v>
                </c:pt>
                <c:pt idx="1">
                  <c:v>306574</c:v>
                </c:pt>
                <c:pt idx="2">
                  <c:v>316669</c:v>
                </c:pt>
                <c:pt idx="3">
                  <c:v>334002</c:v>
                </c:pt>
                <c:pt idx="4">
                  <c:v>350740</c:v>
                </c:pt>
                <c:pt idx="5">
                  <c:v>360391</c:v>
                </c:pt>
                <c:pt idx="6">
                  <c:v>360018</c:v>
                </c:pt>
                <c:pt idx="7">
                  <c:v>357640</c:v>
                </c:pt>
                <c:pt idx="8">
                  <c:v>371444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86688"/>
        <c:axId val="41992576"/>
      </c:lineChart>
      <c:catAx>
        <c:axId val="41986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1992576"/>
        <c:crosses val="autoZero"/>
        <c:auto val="1"/>
        <c:lblAlgn val="ctr"/>
        <c:lblOffset val="100"/>
        <c:noMultiLvlLbl val="0"/>
      </c:catAx>
      <c:valAx>
        <c:axId val="419925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 of inpatient episodes</a:t>
                </a:r>
              </a:p>
            </c:rich>
          </c:tx>
          <c:layout>
            <c:manualLayout>
              <c:xMode val="edge"/>
              <c:yMode val="edge"/>
              <c:x val="3.3844900134655319E-2"/>
              <c:y val="0.39247164302753323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419866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1290188142882666"/>
          <c:y val="0.8653434969227366"/>
          <c:w val="0.69083345829398402"/>
          <c:h val="0.1080072486716421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GB" sz="1800" b="1" i="0" baseline="0">
                <a:effectLst/>
              </a:rPr>
              <a:t>Figure 2.2c Inpatient episodes of specific cardiovascular conditions in Wales, 2005/06 2013/14</a:t>
            </a:r>
            <a:endParaRPr lang="en-GB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8975724976241266E-2"/>
          <c:y val="0.10664940105486058"/>
          <c:w val="0.88498081889702451"/>
          <c:h val="0.69924692507072195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figs 2.2'!$B$30</c:f>
              <c:strCache>
                <c:ptCount val="1"/>
                <c:pt idx="0">
                  <c:v>Cardiovascular disease (men)</c:v>
                </c:pt>
              </c:strCache>
            </c:strRef>
          </c:tx>
          <c:spPr>
            <a:ln w="38100">
              <a:solidFill>
                <a:srgbClr val="A6561F"/>
              </a:solidFill>
              <a:prstDash val="sysDash"/>
            </a:ln>
          </c:spPr>
          <c:marker>
            <c:symbol val="none"/>
          </c:marker>
          <c:cat>
            <c:strRef>
              <c:f>'Data for figs 2.2'!$C$28:$K$29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2.2'!$C$30:$K$30</c:f>
              <c:numCache>
                <c:formatCode>#,##0</c:formatCode>
                <c:ptCount val="9"/>
                <c:pt idx="0">
                  <c:v>40598</c:v>
                </c:pt>
                <c:pt idx="1">
                  <c:v>41128</c:v>
                </c:pt>
                <c:pt idx="2">
                  <c:v>41525</c:v>
                </c:pt>
                <c:pt idx="3">
                  <c:v>43120</c:v>
                </c:pt>
                <c:pt idx="4">
                  <c:v>44510</c:v>
                </c:pt>
                <c:pt idx="5">
                  <c:v>44492</c:v>
                </c:pt>
                <c:pt idx="6">
                  <c:v>42800</c:v>
                </c:pt>
                <c:pt idx="7">
                  <c:v>45446</c:v>
                </c:pt>
                <c:pt idx="8">
                  <c:v>49671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for figs 2.2'!$B$31</c:f>
              <c:strCache>
                <c:ptCount val="1"/>
                <c:pt idx="0">
                  <c:v>Cardiovascular disease (women)</c:v>
                </c:pt>
              </c:strCache>
            </c:strRef>
          </c:tx>
          <c:spPr>
            <a:ln w="38100">
              <a:solidFill>
                <a:srgbClr val="A6561F"/>
              </a:solidFill>
            </a:ln>
          </c:spPr>
          <c:marker>
            <c:symbol val="none"/>
          </c:marker>
          <c:cat>
            <c:strRef>
              <c:f>'Data for figs 2.2'!$C$28:$K$29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2.2'!$C$31:$K$31</c:f>
              <c:numCache>
                <c:formatCode>#,##0</c:formatCode>
                <c:ptCount val="9"/>
                <c:pt idx="0">
                  <c:v>34220</c:v>
                </c:pt>
                <c:pt idx="1">
                  <c:v>34207</c:v>
                </c:pt>
                <c:pt idx="2">
                  <c:v>34456</c:v>
                </c:pt>
                <c:pt idx="3">
                  <c:v>35594</c:v>
                </c:pt>
                <c:pt idx="4">
                  <c:v>37089</c:v>
                </c:pt>
                <c:pt idx="5">
                  <c:v>36410</c:v>
                </c:pt>
                <c:pt idx="6">
                  <c:v>34789</c:v>
                </c:pt>
                <c:pt idx="7">
                  <c:v>35507</c:v>
                </c:pt>
                <c:pt idx="8">
                  <c:v>38434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for figs 2.2'!$B$32</c:f>
              <c:strCache>
                <c:ptCount val="1"/>
                <c:pt idx="0">
                  <c:v>Coronary heart disease (men)</c:v>
                </c:pt>
              </c:strCache>
            </c:strRef>
          </c:tx>
          <c:spPr>
            <a:ln w="38100">
              <a:solidFill>
                <a:srgbClr val="D26E2A"/>
              </a:solidFill>
              <a:prstDash val="sysDash"/>
            </a:ln>
          </c:spPr>
          <c:marker>
            <c:symbol val="none"/>
          </c:marker>
          <c:cat>
            <c:strRef>
              <c:f>'Data for figs 2.2'!$C$28:$K$29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2.2'!$C$32:$K$32</c:f>
              <c:numCache>
                <c:formatCode>#,##0</c:formatCode>
                <c:ptCount val="9"/>
                <c:pt idx="0">
                  <c:v>15153</c:v>
                </c:pt>
                <c:pt idx="1">
                  <c:v>15597</c:v>
                </c:pt>
                <c:pt idx="2">
                  <c:v>15821</c:v>
                </c:pt>
                <c:pt idx="3">
                  <c:v>15946</c:v>
                </c:pt>
                <c:pt idx="4">
                  <c:v>15915</c:v>
                </c:pt>
                <c:pt idx="5">
                  <c:v>15621</c:v>
                </c:pt>
                <c:pt idx="6">
                  <c:v>15240</c:v>
                </c:pt>
                <c:pt idx="7">
                  <c:v>15745</c:v>
                </c:pt>
                <c:pt idx="8">
                  <c:v>16806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'Data for figs 2.2'!$B$33</c:f>
              <c:strCache>
                <c:ptCount val="1"/>
                <c:pt idx="0">
                  <c:v>Coronary heart disease (women)</c:v>
                </c:pt>
              </c:strCache>
            </c:strRef>
          </c:tx>
          <c:spPr>
            <a:ln w="38100">
              <a:solidFill>
                <a:srgbClr val="D26E2A"/>
              </a:solidFill>
            </a:ln>
          </c:spPr>
          <c:marker>
            <c:symbol val="none"/>
          </c:marker>
          <c:cat>
            <c:strRef>
              <c:f>'Data for figs 2.2'!$C$28:$K$29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2.2'!$C$33:$K$33</c:f>
              <c:numCache>
                <c:formatCode>#,##0</c:formatCode>
                <c:ptCount val="9"/>
                <c:pt idx="0">
                  <c:v>9357</c:v>
                </c:pt>
                <c:pt idx="1">
                  <c:v>9461</c:v>
                </c:pt>
                <c:pt idx="2">
                  <c:v>9335</c:v>
                </c:pt>
                <c:pt idx="3">
                  <c:v>9128</c:v>
                </c:pt>
                <c:pt idx="4">
                  <c:v>8978</c:v>
                </c:pt>
                <c:pt idx="5">
                  <c:v>8679</c:v>
                </c:pt>
                <c:pt idx="6">
                  <c:v>8664</c:v>
                </c:pt>
                <c:pt idx="7">
                  <c:v>8590</c:v>
                </c:pt>
                <c:pt idx="8">
                  <c:v>8841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'Data for figs 2.2'!$B$34</c:f>
              <c:strCache>
                <c:ptCount val="1"/>
                <c:pt idx="0">
                  <c:v>Stroke (men)</c:v>
                </c:pt>
              </c:strCache>
            </c:strRef>
          </c:tx>
          <c:spPr>
            <a:ln w="38100">
              <a:solidFill>
                <a:srgbClr val="F1A78A"/>
              </a:solidFill>
              <a:prstDash val="sysDash"/>
            </a:ln>
          </c:spPr>
          <c:marker>
            <c:symbol val="none"/>
          </c:marker>
          <c:cat>
            <c:strRef>
              <c:f>'Data for figs 2.2'!$C$28:$K$29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2.2'!$C$34:$K$34</c:f>
              <c:numCache>
                <c:formatCode>#,##0</c:formatCode>
                <c:ptCount val="9"/>
                <c:pt idx="0">
                  <c:v>5461</c:v>
                </c:pt>
                <c:pt idx="1">
                  <c:v>5460</c:v>
                </c:pt>
                <c:pt idx="2">
                  <c:v>5304</c:v>
                </c:pt>
                <c:pt idx="3">
                  <c:v>5715</c:v>
                </c:pt>
                <c:pt idx="4">
                  <c:v>5827</c:v>
                </c:pt>
                <c:pt idx="5">
                  <c:v>6045</c:v>
                </c:pt>
                <c:pt idx="6">
                  <c:v>5389</c:v>
                </c:pt>
                <c:pt idx="7">
                  <c:v>5672</c:v>
                </c:pt>
                <c:pt idx="8">
                  <c:v>6617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'Data for figs 2.2'!$B$35</c:f>
              <c:strCache>
                <c:ptCount val="1"/>
                <c:pt idx="0">
                  <c:v>Stroke (women)</c:v>
                </c:pt>
              </c:strCache>
            </c:strRef>
          </c:tx>
          <c:spPr>
            <a:ln w="38100">
              <a:solidFill>
                <a:srgbClr val="F1A78A"/>
              </a:solidFill>
            </a:ln>
          </c:spPr>
          <c:marker>
            <c:symbol val="none"/>
          </c:marker>
          <c:cat>
            <c:strRef>
              <c:f>'Data for figs 2.2'!$C$28:$K$29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2.2'!$C$35:$K$35</c:f>
              <c:numCache>
                <c:formatCode>#,##0</c:formatCode>
                <c:ptCount val="9"/>
                <c:pt idx="0">
                  <c:v>6199</c:v>
                </c:pt>
                <c:pt idx="1">
                  <c:v>5683</c:v>
                </c:pt>
                <c:pt idx="2">
                  <c:v>5884</c:v>
                </c:pt>
                <c:pt idx="3">
                  <c:v>6598</c:v>
                </c:pt>
                <c:pt idx="4">
                  <c:v>6584</c:v>
                </c:pt>
                <c:pt idx="5">
                  <c:v>6426</c:v>
                </c:pt>
                <c:pt idx="6">
                  <c:v>6071</c:v>
                </c:pt>
                <c:pt idx="7">
                  <c:v>6408</c:v>
                </c:pt>
                <c:pt idx="8">
                  <c:v>6648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'Data for figs 2.2'!$B$36</c:f>
              <c:strCache>
                <c:ptCount val="1"/>
                <c:pt idx="0">
                  <c:v>Other cardiovascuar disease (men)</c:v>
                </c:pt>
              </c:strCache>
            </c:strRef>
          </c:tx>
          <c:spPr>
            <a:ln w="38100">
              <a:solidFill>
                <a:srgbClr val="F4BDA9"/>
              </a:solidFill>
              <a:prstDash val="sysDash"/>
            </a:ln>
          </c:spPr>
          <c:marker>
            <c:symbol val="none"/>
          </c:marker>
          <c:cat>
            <c:strRef>
              <c:f>'Data for figs 2.2'!$C$28:$K$29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2.2'!$C$36:$K$36</c:f>
              <c:numCache>
                <c:formatCode>#,##0</c:formatCode>
                <c:ptCount val="9"/>
                <c:pt idx="0">
                  <c:v>19984</c:v>
                </c:pt>
                <c:pt idx="1">
                  <c:v>20071</c:v>
                </c:pt>
                <c:pt idx="2">
                  <c:v>20400</c:v>
                </c:pt>
                <c:pt idx="3">
                  <c:v>21459</c:v>
                </c:pt>
                <c:pt idx="4">
                  <c:v>22768</c:v>
                </c:pt>
                <c:pt idx="5">
                  <c:v>22826</c:v>
                </c:pt>
                <c:pt idx="6">
                  <c:v>22171</c:v>
                </c:pt>
                <c:pt idx="7">
                  <c:v>24029</c:v>
                </c:pt>
                <c:pt idx="8">
                  <c:v>26248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'Data for figs 2.2'!$B$37</c:f>
              <c:strCache>
                <c:ptCount val="1"/>
                <c:pt idx="0">
                  <c:v>Other cardiovascuar disease (women)</c:v>
                </c:pt>
              </c:strCache>
            </c:strRef>
          </c:tx>
          <c:spPr>
            <a:ln w="38100">
              <a:solidFill>
                <a:srgbClr val="F4BDA9"/>
              </a:solidFill>
            </a:ln>
          </c:spPr>
          <c:marker>
            <c:symbol val="none"/>
          </c:marker>
          <c:cat>
            <c:strRef>
              <c:f>'Data for figs 2.2'!$C$28:$K$29</c:f>
              <c:strCache>
                <c:ptCount val="9"/>
                <c:pt idx="0">
                  <c:v>2005/06</c:v>
                </c:pt>
                <c:pt idx="1">
                  <c:v>2006/07</c:v>
                </c:pt>
                <c:pt idx="2">
                  <c:v>2007/08</c:v>
                </c:pt>
                <c:pt idx="3">
                  <c:v>2008/09</c:v>
                </c:pt>
                <c:pt idx="4">
                  <c:v>2009/10</c:v>
                </c:pt>
                <c:pt idx="5">
                  <c:v>2010/11</c:v>
                </c:pt>
                <c:pt idx="6">
                  <c:v>2011/12</c:v>
                </c:pt>
                <c:pt idx="7">
                  <c:v>2012/13</c:v>
                </c:pt>
                <c:pt idx="8">
                  <c:v>2013/14</c:v>
                </c:pt>
              </c:strCache>
            </c:strRef>
          </c:cat>
          <c:val>
            <c:numRef>
              <c:f>'Data for figs 2.2'!$C$37:$K$37</c:f>
              <c:numCache>
                <c:formatCode>#,##0</c:formatCode>
                <c:ptCount val="9"/>
                <c:pt idx="0">
                  <c:v>18664</c:v>
                </c:pt>
                <c:pt idx="1">
                  <c:v>19063</c:v>
                </c:pt>
                <c:pt idx="2">
                  <c:v>19237</c:v>
                </c:pt>
                <c:pt idx="3">
                  <c:v>19868</c:v>
                </c:pt>
                <c:pt idx="4">
                  <c:v>21527</c:v>
                </c:pt>
                <c:pt idx="5">
                  <c:v>21305</c:v>
                </c:pt>
                <c:pt idx="6">
                  <c:v>20054</c:v>
                </c:pt>
                <c:pt idx="7">
                  <c:v>20509</c:v>
                </c:pt>
                <c:pt idx="8">
                  <c:v>22945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53664"/>
        <c:axId val="43159552"/>
      </c:lineChart>
      <c:catAx>
        <c:axId val="4315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3159552"/>
        <c:crosses val="autoZero"/>
        <c:auto val="1"/>
        <c:lblAlgn val="ctr"/>
        <c:lblOffset val="100"/>
        <c:noMultiLvlLbl val="0"/>
      </c:catAx>
      <c:valAx>
        <c:axId val="431595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 sz="1000" b="1" i="0" baseline="0">
                    <a:effectLst/>
                  </a:rPr>
                  <a:t>Number of inpatient episodes</a:t>
                </a:r>
                <a:endParaRPr lang="en-GB" sz="1000">
                  <a:effectLst/>
                </a:endParaRP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31536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8.3144332967563309E-2"/>
          <c:y val="0.86549217346724017"/>
          <c:w val="0.62690641918242673"/>
          <c:h val="0.1060349000901897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GB" sz="1800" b="1" i="0" baseline="0">
                <a:effectLst/>
              </a:rPr>
              <a:t>Figure 2.2b Inpatient episodes for cardiovascular conditions in Scotland, 2009/10 to 2013/14</a:t>
            </a:r>
            <a:endParaRPr lang="en-GB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5586828577009708E-2"/>
          <c:y val="0.10675418546533"/>
          <c:w val="0.88430826831484932"/>
          <c:h val="0.69149308510589436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figs 2.2'!$B$18</c:f>
              <c:strCache>
                <c:ptCount val="1"/>
                <c:pt idx="0">
                  <c:v>Cardiovascular disease (men)</c:v>
                </c:pt>
              </c:strCache>
            </c:strRef>
          </c:tx>
          <c:spPr>
            <a:ln w="38100">
              <a:solidFill>
                <a:srgbClr val="A6561F"/>
              </a:solidFill>
              <a:prstDash val="sysDash"/>
            </a:ln>
          </c:spPr>
          <c:marker>
            <c:symbol val="none"/>
          </c:marker>
          <c:cat>
            <c:strRef>
              <c:f>'Data for figs 2.2'!$C$16:$G$17</c:f>
              <c:strCache>
                <c:ptCount val="5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</c:strCache>
            </c:strRef>
          </c:cat>
          <c:val>
            <c:numRef>
              <c:f>'Data for figs 2.2'!$C$18:$G$18</c:f>
              <c:numCache>
                <c:formatCode>#,##0</c:formatCode>
                <c:ptCount val="5"/>
                <c:pt idx="0">
                  <c:v>80575</c:v>
                </c:pt>
                <c:pt idx="1">
                  <c:v>83336</c:v>
                </c:pt>
                <c:pt idx="2">
                  <c:v>83040</c:v>
                </c:pt>
                <c:pt idx="3">
                  <c:v>83723</c:v>
                </c:pt>
                <c:pt idx="4">
                  <c:v>87460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for figs 2.2'!$B$19</c:f>
              <c:strCache>
                <c:ptCount val="1"/>
                <c:pt idx="0">
                  <c:v>Cardiovascular disease (women)</c:v>
                </c:pt>
              </c:strCache>
            </c:strRef>
          </c:tx>
          <c:spPr>
            <a:ln w="38100">
              <a:solidFill>
                <a:srgbClr val="A6561F"/>
              </a:solidFill>
            </a:ln>
          </c:spPr>
          <c:marker>
            <c:symbol val="none"/>
          </c:marker>
          <c:cat>
            <c:strRef>
              <c:f>'Data for figs 2.2'!$C$16:$G$17</c:f>
              <c:strCache>
                <c:ptCount val="5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</c:strCache>
            </c:strRef>
          </c:cat>
          <c:val>
            <c:numRef>
              <c:f>'Data for figs 2.2'!$C$19:$G$19</c:f>
              <c:numCache>
                <c:formatCode>#,##0</c:formatCode>
                <c:ptCount val="5"/>
                <c:pt idx="0">
                  <c:v>64325</c:v>
                </c:pt>
                <c:pt idx="1">
                  <c:v>65696</c:v>
                </c:pt>
                <c:pt idx="2">
                  <c:v>65699</c:v>
                </c:pt>
                <c:pt idx="3">
                  <c:v>65043</c:v>
                </c:pt>
                <c:pt idx="4">
                  <c:v>69838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for figs 2.2'!$B$20</c:f>
              <c:strCache>
                <c:ptCount val="1"/>
                <c:pt idx="0">
                  <c:v>Coronary heart disease (men)</c:v>
                </c:pt>
              </c:strCache>
            </c:strRef>
          </c:tx>
          <c:spPr>
            <a:ln w="38100">
              <a:solidFill>
                <a:srgbClr val="D26E2A"/>
              </a:solidFill>
              <a:prstDash val="sysDash"/>
            </a:ln>
          </c:spPr>
          <c:marker>
            <c:symbol val="none"/>
          </c:marker>
          <c:cat>
            <c:strRef>
              <c:f>'Data for figs 2.2'!$C$16:$G$17</c:f>
              <c:strCache>
                <c:ptCount val="5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</c:strCache>
            </c:strRef>
          </c:cat>
          <c:val>
            <c:numRef>
              <c:f>'Data for figs 2.2'!$C$20:$G$20</c:f>
              <c:numCache>
                <c:formatCode>#,##0</c:formatCode>
                <c:ptCount val="5"/>
                <c:pt idx="0">
                  <c:v>30871</c:v>
                </c:pt>
                <c:pt idx="1">
                  <c:v>32357</c:v>
                </c:pt>
                <c:pt idx="2">
                  <c:v>31154</c:v>
                </c:pt>
                <c:pt idx="3">
                  <c:v>31154</c:v>
                </c:pt>
                <c:pt idx="4">
                  <c:v>31695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'Data for figs 2.2'!$B$21</c:f>
              <c:strCache>
                <c:ptCount val="1"/>
                <c:pt idx="0">
                  <c:v>Coronary heart disease (women)</c:v>
                </c:pt>
              </c:strCache>
            </c:strRef>
          </c:tx>
          <c:spPr>
            <a:ln w="38100">
              <a:solidFill>
                <a:srgbClr val="D26E2A"/>
              </a:solidFill>
            </a:ln>
          </c:spPr>
          <c:marker>
            <c:symbol val="none"/>
          </c:marker>
          <c:cat>
            <c:strRef>
              <c:f>'Data for figs 2.2'!$C$16:$G$17</c:f>
              <c:strCache>
                <c:ptCount val="5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</c:strCache>
            </c:strRef>
          </c:cat>
          <c:val>
            <c:numRef>
              <c:f>'Data for figs 2.2'!$C$21:$G$21</c:f>
              <c:numCache>
                <c:formatCode>#,##0</c:formatCode>
                <c:ptCount val="5"/>
                <c:pt idx="0">
                  <c:v>17052</c:v>
                </c:pt>
                <c:pt idx="1">
                  <c:v>17800</c:v>
                </c:pt>
                <c:pt idx="2">
                  <c:v>17545</c:v>
                </c:pt>
                <c:pt idx="3">
                  <c:v>16486</c:v>
                </c:pt>
                <c:pt idx="4">
                  <c:v>17920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'Data for figs 2.2'!$B$22</c:f>
              <c:strCache>
                <c:ptCount val="1"/>
                <c:pt idx="0">
                  <c:v>Stroke (men)</c:v>
                </c:pt>
              </c:strCache>
            </c:strRef>
          </c:tx>
          <c:spPr>
            <a:ln w="38100">
              <a:solidFill>
                <a:srgbClr val="F1A78A"/>
              </a:solidFill>
              <a:prstDash val="sysDash"/>
            </a:ln>
          </c:spPr>
          <c:marker>
            <c:symbol val="none"/>
          </c:marker>
          <c:cat>
            <c:strRef>
              <c:f>'Data for figs 2.2'!$C$16:$G$17</c:f>
              <c:strCache>
                <c:ptCount val="5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</c:strCache>
            </c:strRef>
          </c:cat>
          <c:val>
            <c:numRef>
              <c:f>'Data for figs 2.2'!$C$22:$G$22</c:f>
              <c:numCache>
                <c:formatCode>#,##0</c:formatCode>
                <c:ptCount val="5"/>
                <c:pt idx="0">
                  <c:v>10898</c:v>
                </c:pt>
                <c:pt idx="1">
                  <c:v>10965</c:v>
                </c:pt>
                <c:pt idx="2">
                  <c:v>10864</c:v>
                </c:pt>
                <c:pt idx="3">
                  <c:v>11565</c:v>
                </c:pt>
                <c:pt idx="4">
                  <c:v>9430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'Data for figs 2.2'!$B$23</c:f>
              <c:strCache>
                <c:ptCount val="1"/>
                <c:pt idx="0">
                  <c:v>Stroke (women)</c:v>
                </c:pt>
              </c:strCache>
            </c:strRef>
          </c:tx>
          <c:spPr>
            <a:ln w="38100">
              <a:solidFill>
                <a:srgbClr val="F1A78A"/>
              </a:solidFill>
            </a:ln>
          </c:spPr>
          <c:marker>
            <c:symbol val="none"/>
          </c:marker>
          <c:cat>
            <c:strRef>
              <c:f>'Data for figs 2.2'!$C$16:$G$17</c:f>
              <c:strCache>
                <c:ptCount val="5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</c:strCache>
            </c:strRef>
          </c:cat>
          <c:val>
            <c:numRef>
              <c:f>'Data for figs 2.2'!$C$23:$G$23</c:f>
              <c:numCache>
                <c:formatCode>#,##0</c:formatCode>
                <c:ptCount val="5"/>
                <c:pt idx="0">
                  <c:v>11543</c:v>
                </c:pt>
                <c:pt idx="1">
                  <c:v>11674</c:v>
                </c:pt>
                <c:pt idx="2">
                  <c:v>11798</c:v>
                </c:pt>
                <c:pt idx="3">
                  <c:v>12172</c:v>
                </c:pt>
                <c:pt idx="4">
                  <c:v>9827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'Data for figs 2.2'!$B$24</c:f>
              <c:strCache>
                <c:ptCount val="1"/>
                <c:pt idx="0">
                  <c:v>Other cardiovascuar disease (men)</c:v>
                </c:pt>
              </c:strCache>
            </c:strRef>
          </c:tx>
          <c:spPr>
            <a:ln w="38100">
              <a:solidFill>
                <a:srgbClr val="FAD9C2"/>
              </a:solidFill>
              <a:prstDash val="sysDash"/>
            </a:ln>
          </c:spPr>
          <c:marker>
            <c:symbol val="none"/>
          </c:marker>
          <c:cat>
            <c:strRef>
              <c:f>'Data for figs 2.2'!$C$16:$G$17</c:f>
              <c:strCache>
                <c:ptCount val="5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</c:strCache>
            </c:strRef>
          </c:cat>
          <c:val>
            <c:numRef>
              <c:f>'Data for figs 2.2'!$C$24:$G$24</c:f>
              <c:numCache>
                <c:formatCode>#,##0</c:formatCode>
                <c:ptCount val="5"/>
                <c:pt idx="0">
                  <c:v>38806</c:v>
                </c:pt>
                <c:pt idx="1">
                  <c:v>40014</c:v>
                </c:pt>
                <c:pt idx="2">
                  <c:v>41022</c:v>
                </c:pt>
                <c:pt idx="3">
                  <c:v>41004</c:v>
                </c:pt>
                <c:pt idx="4">
                  <c:v>46335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'Data for figs 2.2'!$B$25</c:f>
              <c:strCache>
                <c:ptCount val="1"/>
                <c:pt idx="0">
                  <c:v>Other cardiovascuar disease (women)</c:v>
                </c:pt>
              </c:strCache>
            </c:strRef>
          </c:tx>
          <c:spPr>
            <a:ln w="38100">
              <a:solidFill>
                <a:srgbClr val="FAD9C2"/>
              </a:solidFill>
            </a:ln>
          </c:spPr>
          <c:marker>
            <c:symbol val="none"/>
          </c:marker>
          <c:cat>
            <c:strRef>
              <c:f>'Data for figs 2.2'!$C$16:$G$17</c:f>
              <c:strCache>
                <c:ptCount val="5"/>
                <c:pt idx="0">
                  <c:v>2009/10</c:v>
                </c:pt>
                <c:pt idx="1">
                  <c:v>2010/11</c:v>
                </c:pt>
                <c:pt idx="2">
                  <c:v>2011/12</c:v>
                </c:pt>
                <c:pt idx="3">
                  <c:v>2012/13</c:v>
                </c:pt>
                <c:pt idx="4">
                  <c:v>2013/14</c:v>
                </c:pt>
              </c:strCache>
            </c:strRef>
          </c:cat>
          <c:val>
            <c:numRef>
              <c:f>'Data for figs 2.2'!$C$25:$G$25</c:f>
              <c:numCache>
                <c:formatCode>#,##0</c:formatCode>
                <c:ptCount val="5"/>
                <c:pt idx="0">
                  <c:v>35730</c:v>
                </c:pt>
                <c:pt idx="1">
                  <c:v>36222</c:v>
                </c:pt>
                <c:pt idx="2">
                  <c:v>36356</c:v>
                </c:pt>
                <c:pt idx="3">
                  <c:v>36385</c:v>
                </c:pt>
                <c:pt idx="4">
                  <c:v>42091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67968"/>
        <c:axId val="43269504"/>
      </c:lineChart>
      <c:catAx>
        <c:axId val="43267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3269504"/>
        <c:crosses val="autoZero"/>
        <c:auto val="1"/>
        <c:lblAlgn val="ctr"/>
        <c:lblOffset val="100"/>
        <c:noMultiLvlLbl val="0"/>
      </c:catAx>
      <c:valAx>
        <c:axId val="43269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inpatient episodes</a:t>
                </a:r>
                <a:endParaRPr lang="en-GB"/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32679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7241978289698102E-2"/>
          <c:y val="0.84357219900627312"/>
          <c:w val="0.64357433029563427"/>
          <c:h val="0.11277216367819373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GB" sz="1800" b="1" i="0" baseline="0">
                <a:effectLst/>
              </a:rPr>
              <a:t>Figure 2.2d Inpatient episodes of specific cardiovascular conditions in Northern Ireland, 2010/11 to 2013/14</a:t>
            </a:r>
            <a:endParaRPr lang="en-GB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4111381020690587E-2"/>
          <c:y val="8.9921093194415616E-2"/>
          <c:w val="0.87472130085243016"/>
          <c:h val="0.71387115526609424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figs 2.2'!$B$43</c:f>
              <c:strCache>
                <c:ptCount val="1"/>
                <c:pt idx="0">
                  <c:v>Cardiovascular disease (men)</c:v>
                </c:pt>
              </c:strCache>
            </c:strRef>
          </c:tx>
          <c:spPr>
            <a:ln w="38100">
              <a:solidFill>
                <a:srgbClr val="A6561F"/>
              </a:solidFill>
              <a:prstDash val="sysDash"/>
            </a:ln>
          </c:spPr>
          <c:marker>
            <c:symbol val="none"/>
          </c:marker>
          <c:cat>
            <c:strRef>
              <c:f>'Data for figs 2.2'!$C$41:$F$42</c:f>
              <c:strCache>
                <c:ptCount val="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</c:strCache>
            </c:strRef>
          </c:cat>
          <c:val>
            <c:numRef>
              <c:f>'Data for figs 2.2'!$C$43:$F$43</c:f>
              <c:numCache>
                <c:formatCode>#,##0</c:formatCode>
                <c:ptCount val="4"/>
                <c:pt idx="0">
                  <c:v>24498.9999999998</c:v>
                </c:pt>
                <c:pt idx="1">
                  <c:v>26591.00000000028</c:v>
                </c:pt>
                <c:pt idx="2">
                  <c:v>24154.00000000024</c:v>
                </c:pt>
                <c:pt idx="3">
                  <c:v>25673.999999999571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for figs 2.2'!$B$44</c:f>
              <c:strCache>
                <c:ptCount val="1"/>
                <c:pt idx="0">
                  <c:v>Cardiovascular disease (women)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'Data for figs 2.2'!$C$41:$F$42</c:f>
              <c:strCache>
                <c:ptCount val="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</c:strCache>
            </c:strRef>
          </c:cat>
          <c:val>
            <c:numRef>
              <c:f>'Data for figs 2.2'!$C$44:$F$44</c:f>
              <c:numCache>
                <c:formatCode>#,##0</c:formatCode>
                <c:ptCount val="4"/>
                <c:pt idx="0">
                  <c:v>18387.999999999822</c:v>
                </c:pt>
                <c:pt idx="1">
                  <c:v>20025.999999999731</c:v>
                </c:pt>
                <c:pt idx="2">
                  <c:v>18721.000000000065</c:v>
                </c:pt>
                <c:pt idx="3">
                  <c:v>18622.000000000258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for figs 2.2'!$B$45</c:f>
              <c:strCache>
                <c:ptCount val="1"/>
                <c:pt idx="0">
                  <c:v>Coronary heart disease (men)</c:v>
                </c:pt>
              </c:strCache>
            </c:strRef>
          </c:tx>
          <c:spPr>
            <a:ln w="38100">
              <a:solidFill>
                <a:srgbClr val="D26E2A"/>
              </a:solidFill>
              <a:prstDash val="dash"/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'Data for figs 2.2'!$C$41:$F$42</c:f>
              <c:strCache>
                <c:ptCount val="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</c:strCache>
            </c:strRef>
          </c:cat>
          <c:val>
            <c:numRef>
              <c:f>'Data for figs 2.2'!$C$45:$F$45</c:f>
              <c:numCache>
                <c:formatCode>#,##0</c:formatCode>
                <c:ptCount val="4"/>
                <c:pt idx="0">
                  <c:v>9799.9999999999563</c:v>
                </c:pt>
                <c:pt idx="1">
                  <c:v>9520.9999999998745</c:v>
                </c:pt>
                <c:pt idx="2">
                  <c:v>9846.0000000001419</c:v>
                </c:pt>
                <c:pt idx="3">
                  <c:v>10697.000000000116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'Data for figs 2.2'!$B$46</c:f>
              <c:strCache>
                <c:ptCount val="1"/>
                <c:pt idx="0">
                  <c:v>Coronary heart disease (women)</c:v>
                </c:pt>
              </c:strCache>
            </c:strRef>
          </c:tx>
          <c:spPr>
            <a:ln w="38100">
              <a:solidFill>
                <a:srgbClr val="D26E2A"/>
              </a:solidFill>
            </a:ln>
          </c:spPr>
          <c:marker>
            <c:symbol val="none"/>
          </c:marker>
          <c:cat>
            <c:strRef>
              <c:f>'Data for figs 2.2'!$C$41:$F$42</c:f>
              <c:strCache>
                <c:ptCount val="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</c:strCache>
            </c:strRef>
          </c:cat>
          <c:val>
            <c:numRef>
              <c:f>'Data for figs 2.2'!$C$46:$F$46</c:f>
              <c:numCache>
                <c:formatCode>#,##0</c:formatCode>
                <c:ptCount val="4"/>
                <c:pt idx="0">
                  <c:v>4609.00000000001</c:v>
                </c:pt>
                <c:pt idx="1">
                  <c:v>4539.0000000000973</c:v>
                </c:pt>
                <c:pt idx="2">
                  <c:v>4674.0000000000464</c:v>
                </c:pt>
                <c:pt idx="3">
                  <c:v>4681.0000000000027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'Data for figs 2.2'!$B$47</c:f>
              <c:strCache>
                <c:ptCount val="1"/>
                <c:pt idx="0">
                  <c:v>Stroke (men)</c:v>
                </c:pt>
              </c:strCache>
            </c:strRef>
          </c:tx>
          <c:spPr>
            <a:ln w="38100">
              <a:solidFill>
                <a:srgbClr val="F1A78A"/>
              </a:solidFill>
              <a:prstDash val="sysDash"/>
            </a:ln>
          </c:spPr>
          <c:marker>
            <c:symbol val="none"/>
          </c:marker>
          <c:cat>
            <c:strRef>
              <c:f>'Data for figs 2.2'!$C$41:$F$42</c:f>
              <c:strCache>
                <c:ptCount val="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</c:strCache>
            </c:strRef>
          </c:cat>
          <c:val>
            <c:numRef>
              <c:f>'Data for figs 2.2'!$C$47:$F$47</c:f>
              <c:numCache>
                <c:formatCode>#,##0</c:formatCode>
                <c:ptCount val="4"/>
                <c:pt idx="0">
                  <c:v>2484.9999999999868</c:v>
                </c:pt>
                <c:pt idx="1">
                  <c:v>1628.0000000000077</c:v>
                </c:pt>
                <c:pt idx="2">
                  <c:v>1436.9999999999366</c:v>
                </c:pt>
                <c:pt idx="3">
                  <c:v>1741.999999999962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'Data for figs 2.2'!$B$48</c:f>
              <c:strCache>
                <c:ptCount val="1"/>
                <c:pt idx="0">
                  <c:v>Stroke (women)</c:v>
                </c:pt>
              </c:strCache>
            </c:strRef>
          </c:tx>
          <c:spPr>
            <a:ln w="38100">
              <a:solidFill>
                <a:srgbClr val="F1A78A"/>
              </a:solidFill>
            </a:ln>
          </c:spPr>
          <c:marker>
            <c:symbol val="none"/>
          </c:marker>
          <c:cat>
            <c:strRef>
              <c:f>'Data for figs 2.2'!$C$41:$F$42</c:f>
              <c:strCache>
                <c:ptCount val="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</c:strCache>
            </c:strRef>
          </c:cat>
          <c:val>
            <c:numRef>
              <c:f>'Data for figs 2.2'!$C$48:$F$48</c:f>
              <c:numCache>
                <c:formatCode>#,##0</c:formatCode>
                <c:ptCount val="4"/>
                <c:pt idx="0">
                  <c:v>2387.0000000000418</c:v>
                </c:pt>
                <c:pt idx="1">
                  <c:v>1571.000000000008</c:v>
                </c:pt>
                <c:pt idx="2">
                  <c:v>1505.9999999999959</c:v>
                </c:pt>
                <c:pt idx="3">
                  <c:v>1641.0000000000359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'Data for figs 2.2'!$B$49</c:f>
              <c:strCache>
                <c:ptCount val="1"/>
                <c:pt idx="0">
                  <c:v>Other cardiovascuar disease (men)</c:v>
                </c:pt>
              </c:strCache>
            </c:strRef>
          </c:tx>
          <c:spPr>
            <a:ln w="38100">
              <a:solidFill>
                <a:srgbClr val="FAD9C2"/>
              </a:solidFill>
              <a:prstDash val="sysDash"/>
            </a:ln>
          </c:spPr>
          <c:marker>
            <c:symbol val="none"/>
          </c:marker>
          <c:cat>
            <c:strRef>
              <c:f>'Data for figs 2.2'!$C$41:$F$42</c:f>
              <c:strCache>
                <c:ptCount val="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</c:strCache>
            </c:strRef>
          </c:cat>
          <c:val>
            <c:numRef>
              <c:f>'Data for figs 2.2'!$C$49:$F$49</c:f>
              <c:numCache>
                <c:formatCode>#,##0</c:formatCode>
                <c:ptCount val="4"/>
                <c:pt idx="0">
                  <c:v>12213.999999999856</c:v>
                </c:pt>
                <c:pt idx="1">
                  <c:v>15442.0000000004</c:v>
                </c:pt>
                <c:pt idx="2">
                  <c:v>12871.000000000162</c:v>
                </c:pt>
                <c:pt idx="3">
                  <c:v>13234.999999999493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'Data for figs 2.2'!$B$50</c:f>
              <c:strCache>
                <c:ptCount val="1"/>
                <c:pt idx="0">
                  <c:v>Other cardiovascuar disease (women)</c:v>
                </c:pt>
              </c:strCache>
            </c:strRef>
          </c:tx>
          <c:spPr>
            <a:ln w="38100">
              <a:solidFill>
                <a:srgbClr val="FAD9C2"/>
              </a:solidFill>
            </a:ln>
          </c:spPr>
          <c:marker>
            <c:symbol val="none"/>
          </c:marker>
          <c:cat>
            <c:strRef>
              <c:f>'Data for figs 2.2'!$C$41:$F$42</c:f>
              <c:strCache>
                <c:ptCount val="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</c:strCache>
            </c:strRef>
          </c:cat>
          <c:val>
            <c:numRef>
              <c:f>'Data for figs 2.2'!$C$50:$F$50</c:f>
              <c:numCache>
                <c:formatCode>#,##0</c:formatCode>
                <c:ptCount val="4"/>
                <c:pt idx="0">
                  <c:v>11391.999999999769</c:v>
                </c:pt>
                <c:pt idx="1">
                  <c:v>13915.999999999625</c:v>
                </c:pt>
                <c:pt idx="2">
                  <c:v>12541.000000000022</c:v>
                </c:pt>
                <c:pt idx="3">
                  <c:v>12300.000000000218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5664"/>
        <c:axId val="45747200"/>
      </c:lineChart>
      <c:catAx>
        <c:axId val="4574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5747200"/>
        <c:crosses val="autoZero"/>
        <c:auto val="1"/>
        <c:lblAlgn val="ctr"/>
        <c:lblOffset val="100"/>
        <c:noMultiLvlLbl val="0"/>
      </c:catAx>
      <c:valAx>
        <c:axId val="457472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 of inpatient episodes</a:t>
                </a:r>
              </a:p>
            </c:rich>
          </c:tx>
          <c:layout>
            <c:manualLayout>
              <c:xMode val="edge"/>
              <c:yMode val="edge"/>
              <c:x val="1.2006080831511532E-2"/>
              <c:y val="0.3788164005336358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457456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2410333939029347"/>
          <c:y val="0.84262048488411323"/>
          <c:w val="0.50449726153144414"/>
          <c:h val="0.1357285000744650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GB" sz="1800" b="1" i="0" baseline="0">
                <a:effectLst/>
              </a:rPr>
              <a:t>Figure 2.4 Prevalence of selected cardiovascular conditions, England 2004/05-2013/14</a:t>
            </a:r>
            <a:endParaRPr lang="en-GB">
              <a:effectLst/>
            </a:endParaRP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9751303276439557E-2"/>
          <c:y val="0.12794914108790292"/>
          <c:w val="0.91671092888536865"/>
          <c:h val="0.72623917519292125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 2.4'!$A$5</c:f>
              <c:strCache>
                <c:ptCount val="1"/>
                <c:pt idx="0">
                  <c:v>Heart failure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2.4'!$B$3:$K$4</c:f>
              <c:strCache>
                <c:ptCount val="10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</c:strCache>
            </c:strRef>
          </c:cat>
          <c:val>
            <c:numRef>
              <c:f>'Data for fig 2.4'!$B$5:$K$5</c:f>
              <c:numCache>
                <c:formatCode>0.0</c:formatCode>
                <c:ptCount val="10"/>
                <c:pt idx="2">
                  <c:v>0.78213005255592905</c:v>
                </c:pt>
                <c:pt idx="3">
                  <c:v>0.8</c:v>
                </c:pt>
                <c:pt idx="4">
                  <c:v>0.731053535346468</c:v>
                </c:pt>
                <c:pt idx="5">
                  <c:v>0.71720398367067495</c:v>
                </c:pt>
                <c:pt idx="6">
                  <c:v>0.712081823694237</c:v>
                </c:pt>
                <c:pt idx="7">
                  <c:v>0.7</c:v>
                </c:pt>
                <c:pt idx="8">
                  <c:v>0.7</c:v>
                </c:pt>
                <c:pt idx="9">
                  <c:v>0.70975383602856068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'Data for fig 2.4'!$A$7</c:f>
              <c:strCache>
                <c:ptCount val="1"/>
                <c:pt idx="0">
                  <c:v>Atrial fibrilation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2.4'!$B$3:$K$4</c:f>
              <c:strCache>
                <c:ptCount val="10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</c:strCache>
            </c:strRef>
          </c:cat>
          <c:val>
            <c:numRef>
              <c:f>'Data for fig 2.4'!$B$7:$K$7</c:f>
              <c:numCache>
                <c:formatCode>0.0</c:formatCode>
                <c:ptCount val="10"/>
                <c:pt idx="2">
                  <c:v>1.2891949415788801</c:v>
                </c:pt>
                <c:pt idx="3">
                  <c:v>1.3</c:v>
                </c:pt>
                <c:pt idx="4">
                  <c:v>1.3487370619322199</c:v>
                </c:pt>
                <c:pt idx="5">
                  <c:v>1.3895200320822501</c:v>
                </c:pt>
                <c:pt idx="6">
                  <c:v>1.4340748951375299</c:v>
                </c:pt>
                <c:pt idx="7">
                  <c:v>1.5</c:v>
                </c:pt>
                <c:pt idx="8">
                  <c:v>1.5</c:v>
                </c:pt>
                <c:pt idx="9">
                  <c:v>1.5164706566238835</c:v>
                </c:pt>
              </c:numCache>
            </c:numRef>
          </c:val>
          <c:smooth val="0"/>
        </c:ser>
        <c:ser>
          <c:idx val="4"/>
          <c:order val="2"/>
          <c:tx>
            <c:strRef>
              <c:f>'Data for fig 2.4'!$A$9</c:f>
              <c:strCache>
                <c:ptCount val="1"/>
                <c:pt idx="0">
                  <c:v>CHD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2.4'!$B$3:$K$4</c:f>
              <c:strCache>
                <c:ptCount val="10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</c:strCache>
            </c:strRef>
          </c:cat>
          <c:val>
            <c:numRef>
              <c:f>'Data for fig 2.4'!$B$9:$K$9</c:f>
              <c:numCache>
                <c:formatCode>0.0</c:formatCode>
                <c:ptCount val="10"/>
                <c:pt idx="0">
                  <c:v>3.6</c:v>
                </c:pt>
                <c:pt idx="1">
                  <c:v>3.6</c:v>
                </c:pt>
                <c:pt idx="2">
                  <c:v>3.5367477021427498</c:v>
                </c:pt>
                <c:pt idx="3">
                  <c:v>3.5</c:v>
                </c:pt>
                <c:pt idx="4">
                  <c:v>3.4733623196624701</c:v>
                </c:pt>
                <c:pt idx="5">
                  <c:v>3.4376499284847601</c:v>
                </c:pt>
                <c:pt idx="6">
                  <c:v>3.4031722844391101</c:v>
                </c:pt>
                <c:pt idx="7">
                  <c:v>3.4</c:v>
                </c:pt>
                <c:pt idx="8">
                  <c:v>3.3</c:v>
                </c:pt>
                <c:pt idx="9">
                  <c:v>3.3392697891541139</c:v>
                </c:pt>
              </c:numCache>
            </c:numRef>
          </c:val>
          <c:smooth val="0"/>
        </c:ser>
        <c:ser>
          <c:idx val="6"/>
          <c:order val="3"/>
          <c:tx>
            <c:strRef>
              <c:f>'Data for fig 2.4'!$A$11</c:f>
              <c:strCache>
                <c:ptCount val="1"/>
                <c:pt idx="0">
                  <c:v>Stroke and TIA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2.4'!$B$3:$K$4</c:f>
              <c:strCache>
                <c:ptCount val="10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</c:strCache>
            </c:strRef>
          </c:cat>
          <c:val>
            <c:numRef>
              <c:f>'Data for fig 2.4'!$B$11:$K$11</c:f>
              <c:numCache>
                <c:formatCode>0.0</c:formatCode>
                <c:ptCount val="10"/>
                <c:pt idx="0">
                  <c:v>1.5</c:v>
                </c:pt>
                <c:pt idx="1">
                  <c:v>1.6</c:v>
                </c:pt>
                <c:pt idx="2">
                  <c:v>1.6074056458383199</c:v>
                </c:pt>
                <c:pt idx="3">
                  <c:v>1.6</c:v>
                </c:pt>
                <c:pt idx="4">
                  <c:v>1.6595692263728701</c:v>
                </c:pt>
                <c:pt idx="5">
                  <c:v>1.6810299245425</c:v>
                </c:pt>
                <c:pt idx="6">
                  <c:v>1.7112653783168401</c:v>
                </c:pt>
                <c:pt idx="7">
                  <c:v>1.7</c:v>
                </c:pt>
                <c:pt idx="8">
                  <c:v>1.7</c:v>
                </c:pt>
                <c:pt idx="9">
                  <c:v>1.6986848697824126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836928"/>
        <c:axId val="45838720"/>
      </c:lineChart>
      <c:catAx>
        <c:axId val="45836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5838720"/>
        <c:crosses val="autoZero"/>
        <c:auto val="1"/>
        <c:lblAlgn val="ctr"/>
        <c:lblOffset val="100"/>
        <c:noMultiLvlLbl val="0"/>
      </c:catAx>
      <c:valAx>
        <c:axId val="458387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45836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7567327752669967"/>
          <c:y val="0.90860232291322862"/>
          <c:w val="0.62577313930433254"/>
          <c:h val="6.3034717965643527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GB" sz="1800" b="1" i="0" baseline="0">
                <a:effectLst/>
              </a:rPr>
              <a:t>Figure 2.5 Prevalence of selected cardiovascular conditions</a:t>
            </a:r>
            <a:r>
              <a:rPr lang="en-GB" sz="1800" b="1" i="0" u="none" strike="noStrike" baseline="0">
                <a:effectLst/>
              </a:rPr>
              <a:t>, </a:t>
            </a:r>
            <a:r>
              <a:rPr lang="en-GB" sz="1800" b="1" i="0" baseline="0">
                <a:effectLst/>
              </a:rPr>
              <a:t>Scotland 2008/09-2013/14</a:t>
            </a:r>
            <a:endParaRPr lang="en-GB">
              <a:effectLst/>
            </a:endParaRP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6.384385829537377E-2"/>
          <c:y val="0.12105238701582145"/>
          <c:w val="0.90968820847858411"/>
          <c:h val="0.71641880785083645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 2.5'!$A$5</c:f>
              <c:strCache>
                <c:ptCount val="1"/>
                <c:pt idx="0">
                  <c:v>Heart failure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2.5'!$B$3:$G$4</c:f>
              <c:strCache>
                <c:ptCount val="6"/>
                <c:pt idx="0">
                  <c:v>2008/09</c:v>
                </c:pt>
                <c:pt idx="1">
                  <c:v>2009/10</c:v>
                </c:pt>
                <c:pt idx="2">
                  <c:v>2010/11</c:v>
                </c:pt>
                <c:pt idx="3">
                  <c:v>2011/12</c:v>
                </c:pt>
                <c:pt idx="4">
                  <c:v>2012/13</c:v>
                </c:pt>
                <c:pt idx="5">
                  <c:v>2013/14</c:v>
                </c:pt>
              </c:strCache>
            </c:strRef>
          </c:cat>
          <c:val>
            <c:numRef>
              <c:f>'Data for fig 2.5'!$B$5:$G$5</c:f>
              <c:numCache>
                <c:formatCode>0.0</c:formatCode>
                <c:ptCount val="6"/>
                <c:pt idx="0">
                  <c:v>0.83699293588684787</c:v>
                </c:pt>
                <c:pt idx="1">
                  <c:v>0.81839833060424128</c:v>
                </c:pt>
                <c:pt idx="2">
                  <c:v>0.80737622662508968</c:v>
                </c:pt>
                <c:pt idx="3">
                  <c:v>0.81062867881074829</c:v>
                </c:pt>
                <c:pt idx="4">
                  <c:v>0.81829299754277407</c:v>
                </c:pt>
                <c:pt idx="5">
                  <c:v>0.83210305364105397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'Data for fig 2.5'!$A$7</c:f>
              <c:strCache>
                <c:ptCount val="1"/>
                <c:pt idx="0">
                  <c:v>Atrial fibrilation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2.5'!$B$3:$G$4</c:f>
              <c:strCache>
                <c:ptCount val="6"/>
                <c:pt idx="0">
                  <c:v>2008/09</c:v>
                </c:pt>
                <c:pt idx="1">
                  <c:v>2009/10</c:v>
                </c:pt>
                <c:pt idx="2">
                  <c:v>2010/11</c:v>
                </c:pt>
                <c:pt idx="3">
                  <c:v>2011/12</c:v>
                </c:pt>
                <c:pt idx="4">
                  <c:v>2012/13</c:v>
                </c:pt>
                <c:pt idx="5">
                  <c:v>2013/14</c:v>
                </c:pt>
              </c:strCache>
            </c:strRef>
          </c:cat>
          <c:val>
            <c:numRef>
              <c:f>'Data for fig 2.5'!$B$7:$G$7</c:f>
              <c:numCache>
                <c:formatCode>0.0</c:formatCode>
                <c:ptCount val="6"/>
                <c:pt idx="0">
                  <c:v>1.3242136735408072</c:v>
                </c:pt>
                <c:pt idx="1">
                  <c:v>1.3727377387806461</c:v>
                </c:pt>
                <c:pt idx="2">
                  <c:v>1.422600478251077</c:v>
                </c:pt>
                <c:pt idx="3">
                  <c:v>1.4918579524020792</c:v>
                </c:pt>
                <c:pt idx="4">
                  <c:v>1.5261275175272488</c:v>
                </c:pt>
                <c:pt idx="5">
                  <c:v>1.5933632362619059</c:v>
                </c:pt>
              </c:numCache>
            </c:numRef>
          </c:val>
          <c:smooth val="0"/>
        </c:ser>
        <c:ser>
          <c:idx val="4"/>
          <c:order val="2"/>
          <c:tx>
            <c:strRef>
              <c:f>'Data for fig 2.5'!$A$9</c:f>
              <c:strCache>
                <c:ptCount val="1"/>
                <c:pt idx="0">
                  <c:v>CHD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2.5'!$B$3:$G$4</c:f>
              <c:strCache>
                <c:ptCount val="6"/>
                <c:pt idx="0">
                  <c:v>2008/09</c:v>
                </c:pt>
                <c:pt idx="1">
                  <c:v>2009/10</c:v>
                </c:pt>
                <c:pt idx="2">
                  <c:v>2010/11</c:v>
                </c:pt>
                <c:pt idx="3">
                  <c:v>2011/12</c:v>
                </c:pt>
                <c:pt idx="4">
                  <c:v>2012/13</c:v>
                </c:pt>
                <c:pt idx="5">
                  <c:v>2013/14</c:v>
                </c:pt>
              </c:strCache>
            </c:strRef>
          </c:cat>
          <c:val>
            <c:numRef>
              <c:f>'Data for fig 2.5'!$B$9:$G$9</c:f>
              <c:numCache>
                <c:formatCode>0.0</c:formatCode>
                <c:ptCount val="6"/>
                <c:pt idx="0">
                  <c:v>4.4247053329378003</c:v>
                </c:pt>
                <c:pt idx="1">
                  <c:v>4.3803438931573471</c:v>
                </c:pt>
                <c:pt idx="2">
                  <c:v>4.3718090637684073</c:v>
                </c:pt>
                <c:pt idx="3">
                  <c:v>4.3572518110161029</c:v>
                </c:pt>
                <c:pt idx="4">
                  <c:v>4.2872643793930694</c:v>
                </c:pt>
                <c:pt idx="5">
                  <c:v>4.2617247977797392</c:v>
                </c:pt>
              </c:numCache>
            </c:numRef>
          </c:val>
          <c:smooth val="0"/>
        </c:ser>
        <c:ser>
          <c:idx val="6"/>
          <c:order val="3"/>
          <c:tx>
            <c:strRef>
              <c:f>'Data for fig 2.5'!$A$11</c:f>
              <c:strCache>
                <c:ptCount val="1"/>
                <c:pt idx="0">
                  <c:v>Stroke and TIA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2.5'!$B$3:$G$4</c:f>
              <c:strCache>
                <c:ptCount val="6"/>
                <c:pt idx="0">
                  <c:v>2008/09</c:v>
                </c:pt>
                <c:pt idx="1">
                  <c:v>2009/10</c:v>
                </c:pt>
                <c:pt idx="2">
                  <c:v>2010/11</c:v>
                </c:pt>
                <c:pt idx="3">
                  <c:v>2011/12</c:v>
                </c:pt>
                <c:pt idx="4">
                  <c:v>2012/13</c:v>
                </c:pt>
                <c:pt idx="5">
                  <c:v>2013/14</c:v>
                </c:pt>
              </c:strCache>
            </c:strRef>
          </c:cat>
          <c:val>
            <c:numRef>
              <c:f>'Data for fig 2.5'!$B$11:$G$11</c:f>
              <c:numCache>
                <c:formatCode>0.0</c:formatCode>
                <c:ptCount val="6"/>
                <c:pt idx="0">
                  <c:v>2.022779448117233</c:v>
                </c:pt>
                <c:pt idx="1">
                  <c:v>2.0597931408154881</c:v>
                </c:pt>
                <c:pt idx="2">
                  <c:v>2.1026562582364132</c:v>
                </c:pt>
                <c:pt idx="3">
                  <c:v>2.147554573920802</c:v>
                </c:pt>
                <c:pt idx="4">
                  <c:v>2.1196178046803897</c:v>
                </c:pt>
                <c:pt idx="5">
                  <c:v>2.1629780987809779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45056"/>
        <c:axId val="44455040"/>
      </c:lineChart>
      <c:catAx>
        <c:axId val="44445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4455040"/>
        <c:crosses val="autoZero"/>
        <c:auto val="1"/>
        <c:lblAlgn val="ctr"/>
        <c:lblOffset val="100"/>
        <c:noMultiLvlLbl val="0"/>
      </c:catAx>
      <c:valAx>
        <c:axId val="444550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444450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0210681778581679"/>
          <c:y val="0.92665478401491008"/>
          <c:w val="0.59838492791140829"/>
          <c:h val="5.9076835632603707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800" b="1" i="0" baseline="0">
                <a:effectLst/>
              </a:rPr>
              <a:t>Figure 2.6 Prevalence of selected cardiovascular conditions</a:t>
            </a:r>
            <a:r>
              <a:rPr lang="en-GB" sz="1800" b="1" i="0" u="none" strike="noStrike" baseline="0">
                <a:effectLst/>
              </a:rPr>
              <a:t>, </a:t>
            </a:r>
            <a:r>
              <a:rPr lang="en-GB" sz="1800" b="1" i="0" baseline="0">
                <a:effectLst/>
              </a:rPr>
              <a:t>Wales 2006/07-2013/14</a:t>
            </a:r>
            <a:endParaRPr lang="en-GB">
              <a:effectLst/>
            </a:endParaRP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4316273812365819E-2"/>
          <c:y val="0.12217575128690308"/>
          <c:w val="0.92467011368370877"/>
          <c:h val="0.73941994907102149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 2.6'!$A$5</c:f>
              <c:strCache>
                <c:ptCount val="1"/>
                <c:pt idx="0">
                  <c:v>Heart failure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2.6'!$B$3:$I$4</c:f>
              <c:strCache>
                <c:ptCount val="8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</c:strCache>
            </c:strRef>
          </c:cat>
          <c:val>
            <c:numRef>
              <c:f>'Data for fig 2.6'!$B$5:$I$5</c:f>
              <c:numCache>
                <c:formatCode>0.0</c:formatCode>
                <c:ptCount val="8"/>
                <c:pt idx="0">
                  <c:v>1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0.95361989842417494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'Data for fig 2.6'!$A$7</c:f>
              <c:strCache>
                <c:ptCount val="1"/>
                <c:pt idx="0">
                  <c:v>Atrial fibrilation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2.6'!$B$3:$I$4</c:f>
              <c:strCache>
                <c:ptCount val="8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</c:strCache>
            </c:strRef>
          </c:cat>
          <c:val>
            <c:numRef>
              <c:f>'Data for fig 2.6'!$B$7:$I$7</c:f>
              <c:numCache>
                <c:formatCode>0.0</c:formatCode>
                <c:ptCount val="8"/>
                <c:pt idx="0">
                  <c:v>1.6</c:v>
                </c:pt>
                <c:pt idx="1">
                  <c:v>1.6</c:v>
                </c:pt>
                <c:pt idx="2">
                  <c:v>1.7</c:v>
                </c:pt>
                <c:pt idx="3">
                  <c:v>1.7</c:v>
                </c:pt>
                <c:pt idx="4">
                  <c:v>1.7</c:v>
                </c:pt>
                <c:pt idx="5">
                  <c:v>1.8</c:v>
                </c:pt>
                <c:pt idx="6">
                  <c:v>1.8</c:v>
                </c:pt>
                <c:pt idx="7">
                  <c:v>1.9064184460231899</c:v>
                </c:pt>
              </c:numCache>
            </c:numRef>
          </c:val>
          <c:smooth val="0"/>
        </c:ser>
        <c:ser>
          <c:idx val="4"/>
          <c:order val="2"/>
          <c:tx>
            <c:strRef>
              <c:f>'Data for fig 2.6'!$A$9</c:f>
              <c:strCache>
                <c:ptCount val="1"/>
                <c:pt idx="0">
                  <c:v>CHD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2.6'!$B$3:$I$4</c:f>
              <c:strCache>
                <c:ptCount val="8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</c:strCache>
            </c:strRef>
          </c:cat>
          <c:val>
            <c:numRef>
              <c:f>'Data for fig 2.6'!$B$9:$I$9</c:f>
              <c:numCache>
                <c:formatCode>0.0</c:formatCode>
                <c:ptCount val="8"/>
                <c:pt idx="0">
                  <c:v>4.3</c:v>
                </c:pt>
                <c:pt idx="1">
                  <c:v>4.2</c:v>
                </c:pt>
                <c:pt idx="2">
                  <c:v>4.2</c:v>
                </c:pt>
                <c:pt idx="3">
                  <c:v>4.0999999999999996</c:v>
                </c:pt>
                <c:pt idx="4">
                  <c:v>4</c:v>
                </c:pt>
                <c:pt idx="5">
                  <c:v>4</c:v>
                </c:pt>
                <c:pt idx="6">
                  <c:v>3.9</c:v>
                </c:pt>
                <c:pt idx="7">
                  <c:v>3.8757650014199903</c:v>
                </c:pt>
              </c:numCache>
            </c:numRef>
          </c:val>
          <c:smooth val="0"/>
        </c:ser>
        <c:ser>
          <c:idx val="6"/>
          <c:order val="3"/>
          <c:tx>
            <c:strRef>
              <c:f>'Data for fig 2.6'!$A$11</c:f>
              <c:strCache>
                <c:ptCount val="1"/>
                <c:pt idx="0">
                  <c:v>Stroke and TIA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2.6'!$B$3:$I$4</c:f>
              <c:strCache>
                <c:ptCount val="8"/>
                <c:pt idx="0">
                  <c:v>2006/07</c:v>
                </c:pt>
                <c:pt idx="1">
                  <c:v>2007/08</c:v>
                </c:pt>
                <c:pt idx="2">
                  <c:v>2008/09</c:v>
                </c:pt>
                <c:pt idx="3">
                  <c:v>2009/10</c:v>
                </c:pt>
                <c:pt idx="4">
                  <c:v>2010/11</c:v>
                </c:pt>
                <c:pt idx="5">
                  <c:v>2011/12</c:v>
                </c:pt>
                <c:pt idx="6">
                  <c:v>2012/13</c:v>
                </c:pt>
                <c:pt idx="7">
                  <c:v>2013/14</c:v>
                </c:pt>
              </c:strCache>
            </c:strRef>
          </c:cat>
          <c:val>
            <c:numRef>
              <c:f>'Data for fig 2.6'!$B$11:$I$11</c:f>
              <c:numCache>
                <c:formatCode>0.0</c:formatCode>
                <c:ptCount val="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2.1</c:v>
                </c:pt>
                <c:pt idx="5">
                  <c:v>2.1</c:v>
                </c:pt>
                <c:pt idx="6">
                  <c:v>2</c:v>
                </c:pt>
                <c:pt idx="7">
                  <c:v>2.0247245552622197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20640"/>
        <c:axId val="45922176"/>
      </c:lineChart>
      <c:catAx>
        <c:axId val="45920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5922176"/>
        <c:crosses val="autoZero"/>
        <c:auto val="1"/>
        <c:lblAlgn val="ctr"/>
        <c:lblOffset val="100"/>
        <c:noMultiLvlLbl val="0"/>
      </c:catAx>
      <c:valAx>
        <c:axId val="459221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459206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9356268119284942"/>
          <c:y val="0.93325778222501465"/>
          <c:w val="0.6422337233121318"/>
          <c:h val="5.1794158915506427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baseline="0">
                <a:effectLst/>
              </a:rPr>
              <a:t>Figure 2.7 Prevalence of selected cardiovascular conditions, Northern Ireland 2004/05-2014/15</a:t>
            </a:r>
            <a:endParaRPr lang="en-GB" b="1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477598025577264E-2"/>
          <c:y val="0.15160844602165952"/>
          <c:w val="0.90767070342521317"/>
          <c:h val="0.70469749552690297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 2.7'!$B$5</c:f>
              <c:strCache>
                <c:ptCount val="1"/>
                <c:pt idx="0">
                  <c:v>Heart failure</c:v>
                </c:pt>
              </c:strCache>
            </c:strRef>
          </c:tx>
          <c:marker>
            <c:symbol val="none"/>
          </c:marker>
          <c:cat>
            <c:strRef>
              <c:f>'Data for fig 2.7'!$C$3:$M$4</c:f>
              <c:strCache>
                <c:ptCount val="11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</c:strCache>
            </c:strRef>
          </c:cat>
          <c:val>
            <c:numRef>
              <c:f>'Data for fig 2.7'!$C$5:$M$5</c:f>
              <c:numCache>
                <c:formatCode>0.0</c:formatCode>
                <c:ptCount val="11"/>
                <c:pt idx="2" formatCode="0.00">
                  <c:v>0.82</c:v>
                </c:pt>
                <c:pt idx="3" formatCode="0.00">
                  <c:v>0.8</c:v>
                </c:pt>
                <c:pt idx="4" formatCode="0.00">
                  <c:v>0.75</c:v>
                </c:pt>
                <c:pt idx="5" formatCode="0.00">
                  <c:v>0.76</c:v>
                </c:pt>
                <c:pt idx="6" formatCode="0.00">
                  <c:v>0.76</c:v>
                </c:pt>
                <c:pt idx="7" formatCode="0.00">
                  <c:v>0.75</c:v>
                </c:pt>
                <c:pt idx="8" formatCode="0.00">
                  <c:v>0.75</c:v>
                </c:pt>
                <c:pt idx="9" formatCode="0.00">
                  <c:v>0.76</c:v>
                </c:pt>
                <c:pt idx="10" formatCode="0.00">
                  <c:v>0.78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for fig 2.7'!$B$6</c:f>
              <c:strCache>
                <c:ptCount val="1"/>
                <c:pt idx="0">
                  <c:v>Atrial fibrilation</c:v>
                </c:pt>
              </c:strCache>
            </c:strRef>
          </c:tx>
          <c:marker>
            <c:symbol val="none"/>
          </c:marker>
          <c:cat>
            <c:strRef>
              <c:f>'Data for fig 2.7'!$C$3:$M$4</c:f>
              <c:strCache>
                <c:ptCount val="11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</c:strCache>
            </c:strRef>
          </c:cat>
          <c:val>
            <c:numRef>
              <c:f>'Data for fig 2.7'!$C$6:$M$6</c:f>
              <c:numCache>
                <c:formatCode>0.0</c:formatCode>
                <c:ptCount val="11"/>
                <c:pt idx="2">
                  <c:v>1.3</c:v>
                </c:pt>
                <c:pt idx="3">
                  <c:v>1.3</c:v>
                </c:pt>
                <c:pt idx="4">
                  <c:v>1.3</c:v>
                </c:pt>
                <c:pt idx="5">
                  <c:v>1.3</c:v>
                </c:pt>
                <c:pt idx="6">
                  <c:v>1.4</c:v>
                </c:pt>
                <c:pt idx="7">
                  <c:v>1.4</c:v>
                </c:pt>
                <c:pt idx="8">
                  <c:v>1.5</c:v>
                </c:pt>
                <c:pt idx="9">
                  <c:v>1.5</c:v>
                </c:pt>
                <c:pt idx="10">
                  <c:v>1.6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for fig 2.7'!$B$7</c:f>
              <c:strCache>
                <c:ptCount val="1"/>
                <c:pt idx="0">
                  <c:v>CHD</c:v>
                </c:pt>
              </c:strCache>
            </c:strRef>
          </c:tx>
          <c:marker>
            <c:symbol val="none"/>
          </c:marker>
          <c:cat>
            <c:strRef>
              <c:f>'Data for fig 2.7'!$C$3:$M$4</c:f>
              <c:strCache>
                <c:ptCount val="11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</c:strCache>
            </c:strRef>
          </c:cat>
          <c:val>
            <c:numRef>
              <c:f>'Data for fig 2.7'!$C$7:$M$7</c:f>
              <c:numCache>
                <c:formatCode>0.0</c:formatCode>
                <c:ptCount val="11"/>
                <c:pt idx="0">
                  <c:v>4.2</c:v>
                </c:pt>
                <c:pt idx="1">
                  <c:v>4.2</c:v>
                </c:pt>
                <c:pt idx="2">
                  <c:v>4.2</c:v>
                </c:pt>
                <c:pt idx="3">
                  <c:v>4.0999999999999996</c:v>
                </c:pt>
                <c:pt idx="4">
                  <c:v>4.0999999999999996</c:v>
                </c:pt>
                <c:pt idx="5">
                  <c:v>4</c:v>
                </c:pt>
                <c:pt idx="6">
                  <c:v>4</c:v>
                </c:pt>
                <c:pt idx="7">
                  <c:v>3.9</c:v>
                </c:pt>
                <c:pt idx="8">
                  <c:v>3.9</c:v>
                </c:pt>
                <c:pt idx="9">
                  <c:v>3.9</c:v>
                </c:pt>
                <c:pt idx="10">
                  <c:v>3.8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'Data for fig 2.7'!$B$8</c:f>
              <c:strCache>
                <c:ptCount val="1"/>
                <c:pt idx="0">
                  <c:v>Stroke and TIA</c:v>
                </c:pt>
              </c:strCache>
            </c:strRef>
          </c:tx>
          <c:marker>
            <c:symbol val="none"/>
          </c:marker>
          <c:cat>
            <c:strRef>
              <c:f>'Data for fig 2.7'!$C$3:$M$4</c:f>
              <c:strCache>
                <c:ptCount val="11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</c:strCache>
            </c:strRef>
          </c:cat>
          <c:val>
            <c:numRef>
              <c:f>'Data for fig 2.7'!$C$8:$M$8</c:f>
              <c:numCache>
                <c:formatCode>0.0</c:formatCode>
                <c:ptCount val="11"/>
                <c:pt idx="0">
                  <c:v>1.4</c:v>
                </c:pt>
                <c:pt idx="1">
                  <c:v>1.6</c:v>
                </c:pt>
                <c:pt idx="2">
                  <c:v>1.6</c:v>
                </c:pt>
                <c:pt idx="3">
                  <c:v>1.6</c:v>
                </c:pt>
                <c:pt idx="4">
                  <c:v>1.7</c:v>
                </c:pt>
                <c:pt idx="5">
                  <c:v>1.7</c:v>
                </c:pt>
                <c:pt idx="6">
                  <c:v>1.8</c:v>
                </c:pt>
                <c:pt idx="7">
                  <c:v>1.8</c:v>
                </c:pt>
                <c:pt idx="8">
                  <c:v>1.8</c:v>
                </c:pt>
                <c:pt idx="9">
                  <c:v>1.8</c:v>
                </c:pt>
                <c:pt idx="10">
                  <c:v>1.8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98144"/>
        <c:axId val="42199680"/>
      </c:lineChart>
      <c:catAx>
        <c:axId val="42198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199680"/>
        <c:crosses val="autoZero"/>
        <c:auto val="1"/>
        <c:lblAlgn val="ctr"/>
        <c:lblOffset val="100"/>
        <c:noMultiLvlLbl val="0"/>
      </c:catAx>
      <c:valAx>
        <c:axId val="421996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Percentage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421981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5314070281118628"/>
          <c:y val="0.92711138214524469"/>
          <c:w val="0.49371848191848106"/>
          <c:h val="3.6528052748586733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Figure 2.8 Prevalence of cardiovascular conditions by gender, Great Britain 1988-2011</a:t>
            </a:r>
            <a:r>
              <a:rPr lang="en-GB" sz="1800" b="1" i="0" u="none" strike="noStrike" baseline="0"/>
              <a:t> </a:t>
            </a:r>
            <a:endParaRPr lang="en-GB" i="0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6.7699238325136371E-2"/>
          <c:y val="0.119969651463354"/>
          <c:w val="0.91392707298449005"/>
          <c:h val="0.69034085490155261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 2.8'!$A$5</c:f>
              <c:strCache>
                <c:ptCount val="1"/>
                <c:pt idx="0">
                  <c:v>Myocardial infarction - 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2.8'!$B$5:$S$5</c:f>
              <c:numCache>
                <c:formatCode>0.0</c:formatCode>
                <c:ptCount val="18"/>
                <c:pt idx="0">
                  <c:v>2.2000000000000002</c:v>
                </c:pt>
                <c:pt idx="1">
                  <c:v>2.2999999999999998</c:v>
                </c:pt>
                <c:pt idx="2">
                  <c:v>2.2999999999999998</c:v>
                </c:pt>
                <c:pt idx="3">
                  <c:v>2.5</c:v>
                </c:pt>
                <c:pt idx="4">
                  <c:v>2.2999999999999998</c:v>
                </c:pt>
                <c:pt idx="5">
                  <c:v>3.2</c:v>
                </c:pt>
                <c:pt idx="6">
                  <c:v>2.5</c:v>
                </c:pt>
                <c:pt idx="7">
                  <c:v>2.5</c:v>
                </c:pt>
                <c:pt idx="8">
                  <c:v>2.4</c:v>
                </c:pt>
                <c:pt idx="9">
                  <c:v>2.2999999999999998</c:v>
                </c:pt>
                <c:pt idx="10">
                  <c:v>2.2999999999999998</c:v>
                </c:pt>
                <c:pt idx="11">
                  <c:v>2.1</c:v>
                </c:pt>
                <c:pt idx="12">
                  <c:v>2</c:v>
                </c:pt>
                <c:pt idx="13">
                  <c:v>1.8</c:v>
                </c:pt>
                <c:pt idx="14">
                  <c:v>1.7</c:v>
                </c:pt>
                <c:pt idx="15">
                  <c:v>1.9</c:v>
                </c:pt>
                <c:pt idx="16">
                  <c:v>1.9</c:v>
                </c:pt>
                <c:pt idx="17">
                  <c:v>1.7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for fig 2.8'!$A$6</c:f>
              <c:strCache>
                <c:ptCount val="1"/>
                <c:pt idx="0">
                  <c:v>Myocardial infarction -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2.8'!$B$6:$S$6</c:f>
              <c:numCache>
                <c:formatCode>0.0</c:formatCode>
                <c:ptCount val="18"/>
                <c:pt idx="0">
                  <c:v>1.7</c:v>
                </c:pt>
                <c:pt idx="1">
                  <c:v>1.7</c:v>
                </c:pt>
                <c:pt idx="2">
                  <c:v>2.1</c:v>
                </c:pt>
                <c:pt idx="3">
                  <c:v>1.8</c:v>
                </c:pt>
                <c:pt idx="4">
                  <c:v>2.4</c:v>
                </c:pt>
                <c:pt idx="5">
                  <c:v>2.2000000000000002</c:v>
                </c:pt>
                <c:pt idx="6">
                  <c:v>2</c:v>
                </c:pt>
                <c:pt idx="7">
                  <c:v>1.5</c:v>
                </c:pt>
                <c:pt idx="8">
                  <c:v>2</c:v>
                </c:pt>
                <c:pt idx="9">
                  <c:v>1.7</c:v>
                </c:pt>
                <c:pt idx="10">
                  <c:v>1.8</c:v>
                </c:pt>
                <c:pt idx="11">
                  <c:v>1.7</c:v>
                </c:pt>
                <c:pt idx="12">
                  <c:v>1.5</c:v>
                </c:pt>
                <c:pt idx="13">
                  <c:v>1.1000000000000001</c:v>
                </c:pt>
                <c:pt idx="14">
                  <c:v>1</c:v>
                </c:pt>
                <c:pt idx="15">
                  <c:v>1.2</c:v>
                </c:pt>
                <c:pt idx="16">
                  <c:v>1.1000000000000001</c:v>
                </c:pt>
                <c:pt idx="17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for fig 2.8'!$A$7</c:f>
              <c:strCache>
                <c:ptCount val="1"/>
                <c:pt idx="0">
                  <c:v>Stroke - 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2.8'!$B$7:$S$7</c:f>
              <c:numCache>
                <c:formatCode>0.0</c:formatCode>
                <c:ptCount val="18"/>
                <c:pt idx="0">
                  <c:v>0.8</c:v>
                </c:pt>
                <c:pt idx="1">
                  <c:v>0.7</c:v>
                </c:pt>
                <c:pt idx="2">
                  <c:v>0.9</c:v>
                </c:pt>
                <c:pt idx="3">
                  <c:v>0.6</c:v>
                </c:pt>
                <c:pt idx="4">
                  <c:v>1</c:v>
                </c:pt>
                <c:pt idx="5">
                  <c:v>0.8</c:v>
                </c:pt>
                <c:pt idx="6">
                  <c:v>1</c:v>
                </c:pt>
                <c:pt idx="7">
                  <c:v>0.8</c:v>
                </c:pt>
                <c:pt idx="8">
                  <c:v>0.9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0.9</c:v>
                </c:pt>
                <c:pt idx="13">
                  <c:v>0.8</c:v>
                </c:pt>
                <c:pt idx="14">
                  <c:v>0.7</c:v>
                </c:pt>
                <c:pt idx="15">
                  <c:v>0.7</c:v>
                </c:pt>
                <c:pt idx="16">
                  <c:v>0.7</c:v>
                </c:pt>
                <c:pt idx="17">
                  <c:v>0.7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'Data for fig 2.8'!$A$8</c:f>
              <c:strCache>
                <c:ptCount val="1"/>
                <c:pt idx="0">
                  <c:v>Stroke -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2.8'!$B$8:$S$8</c:f>
              <c:numCache>
                <c:formatCode>0.0</c:formatCode>
                <c:ptCount val="18"/>
                <c:pt idx="0">
                  <c:v>0.6</c:v>
                </c:pt>
                <c:pt idx="1">
                  <c:v>0.6</c:v>
                </c:pt>
                <c:pt idx="2">
                  <c:v>0.8</c:v>
                </c:pt>
                <c:pt idx="3">
                  <c:v>0.7</c:v>
                </c:pt>
                <c:pt idx="4">
                  <c:v>0.6</c:v>
                </c:pt>
                <c:pt idx="5">
                  <c:v>0.8</c:v>
                </c:pt>
                <c:pt idx="6">
                  <c:v>0.8</c:v>
                </c:pt>
                <c:pt idx="7">
                  <c:v>0.9</c:v>
                </c:pt>
                <c:pt idx="8">
                  <c:v>0.9</c:v>
                </c:pt>
                <c:pt idx="9">
                  <c:v>0.6</c:v>
                </c:pt>
                <c:pt idx="10">
                  <c:v>0.6</c:v>
                </c:pt>
                <c:pt idx="11">
                  <c:v>0.6</c:v>
                </c:pt>
                <c:pt idx="12">
                  <c:v>0.6</c:v>
                </c:pt>
                <c:pt idx="13">
                  <c:v>0.5</c:v>
                </c:pt>
                <c:pt idx="14">
                  <c:v>0.6</c:v>
                </c:pt>
                <c:pt idx="15">
                  <c:v>0.5</c:v>
                </c:pt>
                <c:pt idx="16">
                  <c:v>0.6</c:v>
                </c:pt>
                <c:pt idx="17">
                  <c:v>0.4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'Data for fig 2.8'!$A$9</c:f>
              <c:strCache>
                <c:ptCount val="1"/>
                <c:pt idx="0">
                  <c:v>CVD - 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2.8'!$B$9:$S$9</c:f>
              <c:numCache>
                <c:formatCode>0.0</c:formatCode>
                <c:ptCount val="18"/>
                <c:pt idx="0">
                  <c:v>7.3</c:v>
                </c:pt>
                <c:pt idx="1">
                  <c:v>6.9</c:v>
                </c:pt>
                <c:pt idx="2">
                  <c:v>9.3000000000000007</c:v>
                </c:pt>
                <c:pt idx="3">
                  <c:v>9.3000000000000007</c:v>
                </c:pt>
                <c:pt idx="4">
                  <c:v>9.9</c:v>
                </c:pt>
                <c:pt idx="5">
                  <c:v>11.3</c:v>
                </c:pt>
                <c:pt idx="6">
                  <c:v>10.7</c:v>
                </c:pt>
                <c:pt idx="7">
                  <c:v>11</c:v>
                </c:pt>
                <c:pt idx="8">
                  <c:v>11.9</c:v>
                </c:pt>
                <c:pt idx="9">
                  <c:v>11.3</c:v>
                </c:pt>
                <c:pt idx="10">
                  <c:v>11.1</c:v>
                </c:pt>
                <c:pt idx="11">
                  <c:v>11.4</c:v>
                </c:pt>
                <c:pt idx="12">
                  <c:v>12</c:v>
                </c:pt>
                <c:pt idx="13">
                  <c:v>10.9</c:v>
                </c:pt>
                <c:pt idx="14">
                  <c:v>11.1</c:v>
                </c:pt>
                <c:pt idx="15">
                  <c:v>11.4</c:v>
                </c:pt>
                <c:pt idx="16">
                  <c:v>11.7</c:v>
                </c:pt>
                <c:pt idx="17">
                  <c:v>11.1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'Data for fig 2.8'!$A$10</c:f>
              <c:strCache>
                <c:ptCount val="1"/>
                <c:pt idx="0">
                  <c:v>CVD -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'Data for fig 2.8'!$B$3:$S$4</c:f>
              <c:strCache>
                <c:ptCount val="18"/>
                <c:pt idx="0">
                  <c:v>1988</c:v>
                </c:pt>
                <c:pt idx="1">
                  <c:v>1989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1998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</c:strCache>
            </c:strRef>
          </c:cat>
          <c:val>
            <c:numRef>
              <c:f>'Data for fig 2.8'!$B$10:$S$10</c:f>
              <c:numCache>
                <c:formatCode>0.0</c:formatCode>
                <c:ptCount val="18"/>
                <c:pt idx="0">
                  <c:v>7.7</c:v>
                </c:pt>
                <c:pt idx="1">
                  <c:v>7.7</c:v>
                </c:pt>
                <c:pt idx="2">
                  <c:v>9.1999999999999993</c:v>
                </c:pt>
                <c:pt idx="3">
                  <c:v>8.6999999999999993</c:v>
                </c:pt>
                <c:pt idx="4">
                  <c:v>9.5</c:v>
                </c:pt>
                <c:pt idx="5">
                  <c:v>9.9</c:v>
                </c:pt>
                <c:pt idx="6">
                  <c:v>10.4</c:v>
                </c:pt>
                <c:pt idx="7">
                  <c:v>10.199999999999999</c:v>
                </c:pt>
                <c:pt idx="8">
                  <c:v>11.9</c:v>
                </c:pt>
                <c:pt idx="9">
                  <c:v>10.9</c:v>
                </c:pt>
                <c:pt idx="10">
                  <c:v>11</c:v>
                </c:pt>
                <c:pt idx="11">
                  <c:v>10.8</c:v>
                </c:pt>
                <c:pt idx="12">
                  <c:v>11.5</c:v>
                </c:pt>
                <c:pt idx="13">
                  <c:v>9.6999999999999993</c:v>
                </c:pt>
                <c:pt idx="14">
                  <c:v>9.4</c:v>
                </c:pt>
                <c:pt idx="15">
                  <c:v>9.5</c:v>
                </c:pt>
                <c:pt idx="16">
                  <c:v>10.1</c:v>
                </c:pt>
                <c:pt idx="17">
                  <c:v>9.1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54944"/>
        <c:axId val="57160832"/>
      </c:lineChart>
      <c:catAx>
        <c:axId val="57154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7160832"/>
        <c:crosses val="autoZero"/>
        <c:auto val="1"/>
        <c:lblAlgn val="ctr"/>
        <c:lblOffset val="100"/>
        <c:noMultiLvlLbl val="0"/>
      </c:catAx>
      <c:valAx>
        <c:axId val="571608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571549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5.5341111558135515E-2"/>
          <c:y val="0.89486676659750453"/>
          <c:w val="0.8139671957063761"/>
          <c:h val="8.817342491812013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Figure 2.9 Prevalence of selected cardiovascular conditions</a:t>
            </a:r>
            <a:r>
              <a:rPr lang="en-GB" baseline="0"/>
              <a:t> </a:t>
            </a:r>
            <a:r>
              <a:rPr lang="en-GB"/>
              <a:t>by gender, England 2003-2011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'Data for fig 2.9'!$A$4:$B$4</c:f>
              <c:strCache>
                <c:ptCount val="1"/>
                <c:pt idx="0">
                  <c:v>Myocardial infarction Men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2.9'!$C$4:$K$4</c:f>
              <c:numCache>
                <c:formatCode>0.0</c:formatCode>
                <c:ptCount val="9"/>
                <c:pt idx="0">
                  <c:v>3.8</c:v>
                </c:pt>
                <c:pt idx="3">
                  <c:v>4.0999999999999996</c:v>
                </c:pt>
                <c:pt idx="8">
                  <c:v>3.7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for fig 2.9'!$A$5:$B$5</c:f>
              <c:strCache>
                <c:ptCount val="1"/>
                <c:pt idx="0">
                  <c:v>Myocardial infarction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2.9'!$C$5:$K$5</c:f>
              <c:numCache>
                <c:formatCode>0.0</c:formatCode>
                <c:ptCount val="9"/>
                <c:pt idx="0">
                  <c:v>1.7</c:v>
                </c:pt>
                <c:pt idx="3">
                  <c:v>1.7</c:v>
                </c:pt>
                <c:pt idx="8">
                  <c:v>1.6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'Data for fig 2.9'!$A$7:$B$7</c:f>
              <c:strCache>
                <c:ptCount val="1"/>
                <c:pt idx="0">
                  <c:v>Angina Men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2.9'!$C$7:$K$7</c:f>
              <c:numCache>
                <c:formatCode>0.0</c:formatCode>
                <c:ptCount val="9"/>
                <c:pt idx="0">
                  <c:v>4.8</c:v>
                </c:pt>
                <c:pt idx="3">
                  <c:v>4.8</c:v>
                </c:pt>
                <c:pt idx="8">
                  <c:v>3.9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'Data for fig 2.9'!$A$8:$B$8</c:f>
              <c:strCache>
                <c:ptCount val="1"/>
                <c:pt idx="0">
                  <c:v>Angina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2.9'!$C$8:$K$8</c:f>
              <c:numCache>
                <c:formatCode>0.0</c:formatCode>
                <c:ptCount val="9"/>
                <c:pt idx="0">
                  <c:v>3.4</c:v>
                </c:pt>
                <c:pt idx="3">
                  <c:v>3.3</c:v>
                </c:pt>
                <c:pt idx="8">
                  <c:v>2.5</c:v>
                </c:pt>
              </c:numCache>
            </c:numRef>
          </c:val>
          <c:smooth val="0"/>
        </c:ser>
        <c:ser>
          <c:idx val="6"/>
          <c:order val="4"/>
          <c:tx>
            <c:strRef>
              <c:f>'Data for fig 2.9'!$A$10:$B$10</c:f>
              <c:strCache>
                <c:ptCount val="1"/>
                <c:pt idx="0">
                  <c:v>CHD Men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2.9'!$C$10:$K$10</c:f>
              <c:numCache>
                <c:formatCode>0.0</c:formatCode>
                <c:ptCount val="9"/>
                <c:pt idx="0">
                  <c:v>6.4</c:v>
                </c:pt>
                <c:pt idx="3">
                  <c:v>6.4832819215529138</c:v>
                </c:pt>
                <c:pt idx="8">
                  <c:v>5.7326879999999996</c:v>
                </c:pt>
              </c:numCache>
            </c:numRef>
          </c:val>
          <c:smooth val="0"/>
        </c:ser>
        <c:ser>
          <c:idx val="7"/>
          <c:order val="5"/>
          <c:tx>
            <c:strRef>
              <c:f>'Data for fig 2.9'!$A$11:$B$11</c:f>
              <c:strCache>
                <c:ptCount val="1"/>
                <c:pt idx="0">
                  <c:v>CHD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2.9'!$C$11:$K$11</c:f>
              <c:numCache>
                <c:formatCode>0.0</c:formatCode>
                <c:ptCount val="9"/>
                <c:pt idx="0">
                  <c:v>4.0999999999999996</c:v>
                </c:pt>
                <c:pt idx="3">
                  <c:v>3.9731066127809118</c:v>
                </c:pt>
                <c:pt idx="8">
                  <c:v>3.4532289999999999</c:v>
                </c:pt>
              </c:numCache>
            </c:numRef>
          </c:val>
          <c:smooth val="0"/>
        </c:ser>
        <c:ser>
          <c:idx val="9"/>
          <c:order val="6"/>
          <c:tx>
            <c:strRef>
              <c:f>'Data for fig 2.9'!$A$13:$B$13</c:f>
              <c:strCache>
                <c:ptCount val="1"/>
                <c:pt idx="0">
                  <c:v>Stroke Men</c:v>
                </c:pt>
              </c:strCache>
            </c:strRef>
          </c:tx>
          <c:spPr>
            <a:ln w="38100">
              <a:prstDash val="sysDash"/>
            </a:ln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2.9'!$C$13:$K$13</c:f>
              <c:numCache>
                <c:formatCode>0.0</c:formatCode>
                <c:ptCount val="9"/>
                <c:pt idx="0">
                  <c:v>2.4</c:v>
                </c:pt>
                <c:pt idx="3">
                  <c:v>2.4129139911042943</c:v>
                </c:pt>
                <c:pt idx="8">
                  <c:v>2.652269</c:v>
                </c:pt>
              </c:numCache>
            </c:numRef>
          </c:val>
          <c:smooth val="0"/>
        </c:ser>
        <c:ser>
          <c:idx val="10"/>
          <c:order val="7"/>
          <c:tx>
            <c:strRef>
              <c:f>'Data for fig 2.9'!$A$14:$B$14</c:f>
              <c:strCache>
                <c:ptCount val="1"/>
                <c:pt idx="0">
                  <c:v>Stroke Women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'Data for fig 2.9'!$C$3:$K$3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'Data for fig 2.9'!$C$14:$K$14</c:f>
              <c:numCache>
                <c:formatCode>0.0</c:formatCode>
                <c:ptCount val="9"/>
                <c:pt idx="0">
                  <c:v>2.2000000000000002</c:v>
                </c:pt>
                <c:pt idx="3">
                  <c:v>2.1880197580995007</c:v>
                </c:pt>
                <c:pt idx="8">
                  <c:v>2.0743200000000002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361984"/>
        <c:axId val="57189504"/>
      </c:lineChart>
      <c:catAx>
        <c:axId val="463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7189504"/>
        <c:crosses val="autoZero"/>
        <c:auto val="1"/>
        <c:lblAlgn val="ctr"/>
        <c:lblOffset val="100"/>
        <c:noMultiLvlLbl val="0"/>
      </c:catAx>
      <c:valAx>
        <c:axId val="5718950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46361984"/>
        <c:crosses val="autoZero"/>
        <c:crossBetween val="between"/>
      </c:valAx>
    </c:plotArea>
    <c:legend>
      <c:legendPos val="b"/>
      <c:overlay val="0"/>
    </c:legend>
    <c:plotVisOnly val="0"/>
    <c:dispBlanksAs val="span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baseline="0">
                <a:effectLst/>
              </a:rPr>
              <a:t>Figure 2.10 Prevalence of selected cardiovascular conditions by gender, Scotland 2003-2014</a:t>
            </a:r>
            <a:endParaRPr lang="en-GB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2937166289469751E-2"/>
          <c:y val="0.13070829577426316"/>
          <c:w val="0.87123522234103934"/>
          <c:h val="0.7220908391218489"/>
        </c:manualLayout>
      </c:layout>
      <c:lineChart>
        <c:grouping val="standard"/>
        <c:varyColors val="0"/>
        <c:ser>
          <c:idx val="0"/>
          <c:order val="0"/>
          <c:tx>
            <c:strRef>
              <c:f>'Data for fig 2.10'!$A$4:$C$4</c:f>
              <c:strCache>
                <c:ptCount val="1"/>
                <c:pt idx="0">
                  <c:v>CHD Men</c:v>
                </c:pt>
              </c:strCache>
            </c:strRef>
          </c:tx>
          <c:spPr>
            <a:ln w="31750"/>
          </c:spPr>
          <c:marker>
            <c:symbol val="none"/>
          </c:marker>
          <c:dPt>
            <c:idx val="0"/>
            <c:bubble3D val="0"/>
            <c:spPr>
              <a:ln w="31750">
                <a:prstDash val="sysDash"/>
              </a:ln>
            </c:spPr>
          </c:dPt>
          <c:dPt>
            <c:idx val="2"/>
            <c:bubble3D val="0"/>
            <c:spPr>
              <a:ln w="31750">
                <a:prstDash val="sysDash"/>
              </a:ln>
            </c:spPr>
          </c:dPt>
          <c:cat>
            <c:numRef>
              <c:f>('Data for fig 2.10'!$E$3:$O$3,'Data for fig 2.10'!$P$3)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('Data for fig 2.10'!$E$4:$O$4,'Data for fig 2.10'!$P$4)</c:f>
              <c:numCache>
                <c:formatCode>0.0</c:formatCode>
                <c:ptCount val="12"/>
                <c:pt idx="0">
                  <c:v>8.1999999999999993</c:v>
                </c:pt>
                <c:pt idx="5">
                  <c:v>6.9</c:v>
                </c:pt>
                <c:pt idx="6">
                  <c:v>7.4</c:v>
                </c:pt>
                <c:pt idx="7">
                  <c:v>7.5</c:v>
                </c:pt>
                <c:pt idx="8">
                  <c:v>7.5</c:v>
                </c:pt>
                <c:pt idx="9">
                  <c:v>7.3</c:v>
                </c:pt>
                <c:pt idx="10">
                  <c:v>7.0545</c:v>
                </c:pt>
                <c:pt idx="11" formatCode="General">
                  <c:v>7.8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for fig 2.10'!$A$5:$C$5</c:f>
              <c:strCache>
                <c:ptCount val="1"/>
                <c:pt idx="0">
                  <c:v>CHD Women</c:v>
                </c:pt>
              </c:strCache>
            </c:strRef>
          </c:tx>
          <c:spPr>
            <a:ln w="31750"/>
          </c:spPr>
          <c:marker>
            <c:symbol val="none"/>
          </c:marker>
          <c:dPt>
            <c:idx val="2"/>
            <c:bubble3D val="0"/>
            <c:spPr>
              <a:ln w="31750">
                <a:prstDash val="sysDash"/>
              </a:ln>
            </c:spPr>
          </c:dPt>
          <c:cat>
            <c:numRef>
              <c:f>('Data for fig 2.10'!$E$3:$O$3,'Data for fig 2.10'!$P$3)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('Data for fig 2.10'!$E$5:$O$5,'Data for fig 2.10'!$P$5)</c:f>
              <c:numCache>
                <c:formatCode>0.0</c:formatCode>
                <c:ptCount val="12"/>
                <c:pt idx="0">
                  <c:v>6.5</c:v>
                </c:pt>
                <c:pt idx="5">
                  <c:v>5.6</c:v>
                </c:pt>
                <c:pt idx="6">
                  <c:v>5.2</c:v>
                </c:pt>
                <c:pt idx="7">
                  <c:v>5.2</c:v>
                </c:pt>
                <c:pt idx="8">
                  <c:v>4.9000000000000004</c:v>
                </c:pt>
                <c:pt idx="9">
                  <c:v>5.7</c:v>
                </c:pt>
                <c:pt idx="10">
                  <c:v>5.2945000000000002</c:v>
                </c:pt>
                <c:pt idx="11" formatCode="General">
                  <c:v>4.7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for fig 2.10'!$A$6:$C$6</c:f>
              <c:strCache>
                <c:ptCount val="1"/>
                <c:pt idx="0">
                  <c:v>CHD Women</c:v>
                </c:pt>
              </c:strCache>
            </c:strRef>
          </c:tx>
          <c:marker>
            <c:symbol val="none"/>
          </c:marker>
          <c:cat>
            <c:numRef>
              <c:f>('Data for fig 2.10'!$E$3:$O$3,'Data for fig 2.10'!$P$3)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('Data for fig 2.10'!$E$6:$O$6,'Data for fig 2.10'!$P$6)</c:f>
              <c:numCache>
                <c:formatCode>0.0</c:formatCode>
                <c:ptCount val="12"/>
              </c:numCache>
            </c:numRef>
          </c:val>
          <c:smooth val="0"/>
        </c:ser>
        <c:ser>
          <c:idx val="3"/>
          <c:order val="3"/>
          <c:tx>
            <c:strRef>
              <c:f>'Data for fig 2.10'!$A$7:$C$7</c:f>
              <c:strCache>
                <c:ptCount val="1"/>
                <c:pt idx="0">
                  <c:v>Stroke Men</c:v>
                </c:pt>
              </c:strCache>
            </c:strRef>
          </c:tx>
          <c:spPr>
            <a:ln w="38100"/>
          </c:spPr>
          <c:marker>
            <c:symbol val="none"/>
          </c:marker>
          <c:dPt>
            <c:idx val="2"/>
            <c:bubble3D val="0"/>
            <c:spPr>
              <a:ln w="38100">
                <a:prstDash val="sysDash"/>
              </a:ln>
            </c:spPr>
          </c:dPt>
          <c:cat>
            <c:numRef>
              <c:f>('Data for fig 2.10'!$E$3:$O$3,'Data for fig 2.10'!$P$3)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('Data for fig 2.10'!$E$7:$O$7,'Data for fig 2.10'!$P$7)</c:f>
              <c:numCache>
                <c:formatCode>0.0</c:formatCode>
                <c:ptCount val="12"/>
                <c:pt idx="0">
                  <c:v>2.4</c:v>
                </c:pt>
                <c:pt idx="5">
                  <c:v>2.5</c:v>
                </c:pt>
                <c:pt idx="6">
                  <c:v>2.7</c:v>
                </c:pt>
                <c:pt idx="7">
                  <c:v>3.3</c:v>
                </c:pt>
                <c:pt idx="8">
                  <c:v>2.9</c:v>
                </c:pt>
                <c:pt idx="9">
                  <c:v>2.8</c:v>
                </c:pt>
                <c:pt idx="10">
                  <c:v>3.1663999999999999</c:v>
                </c:pt>
                <c:pt idx="11" formatCode="General">
                  <c:v>3.3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'Data for fig 2.10'!$A$8:$C$8</c:f>
              <c:strCache>
                <c:ptCount val="1"/>
                <c:pt idx="0">
                  <c:v>Stroke Women</c:v>
                </c:pt>
              </c:strCache>
            </c:strRef>
          </c:tx>
          <c:spPr>
            <a:ln w="31750"/>
          </c:spPr>
          <c:marker>
            <c:symbol val="none"/>
          </c:marker>
          <c:dPt>
            <c:idx val="2"/>
            <c:bubble3D val="0"/>
            <c:spPr>
              <a:ln w="31750">
                <a:prstDash val="sysDash"/>
              </a:ln>
            </c:spPr>
          </c:dPt>
          <c:cat>
            <c:numRef>
              <c:f>('Data for fig 2.10'!$E$3:$O$3,'Data for fig 2.10'!$P$3)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('Data for fig 2.10'!$E$8:$O$8,'Data for fig 2.10'!$P$8)</c:f>
              <c:numCache>
                <c:formatCode>0.0</c:formatCode>
                <c:ptCount val="12"/>
                <c:pt idx="0">
                  <c:v>2.1</c:v>
                </c:pt>
                <c:pt idx="5">
                  <c:v>2.8</c:v>
                </c:pt>
                <c:pt idx="6">
                  <c:v>2.2000000000000002</c:v>
                </c:pt>
                <c:pt idx="7">
                  <c:v>2.5</c:v>
                </c:pt>
                <c:pt idx="8">
                  <c:v>2.7</c:v>
                </c:pt>
                <c:pt idx="9">
                  <c:v>2.8</c:v>
                </c:pt>
                <c:pt idx="10">
                  <c:v>2.6562000000000001</c:v>
                </c:pt>
                <c:pt idx="11" formatCode="General">
                  <c:v>3.1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48768"/>
        <c:axId val="57254656"/>
      </c:lineChart>
      <c:catAx>
        <c:axId val="5724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7254656"/>
        <c:crosses val="autoZero"/>
        <c:auto val="1"/>
        <c:lblAlgn val="ctr"/>
        <c:lblOffset val="100"/>
        <c:noMultiLvlLbl val="0"/>
      </c:catAx>
      <c:valAx>
        <c:axId val="572546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57248768"/>
        <c:crosses val="autoZero"/>
        <c:crossBetween val="between"/>
      </c:valAx>
    </c:plotArea>
    <c:legend>
      <c:legendPos val="b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span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baseline="0">
                <a:effectLst/>
                <a:latin typeface="+mn-lt"/>
              </a:rPr>
              <a:t>Figure 2.11 Prevalence of selected heart conditions by gender, Wales 2003/04-2013</a:t>
            </a:r>
            <a:endParaRPr lang="en-GB" sz="1800" b="1">
              <a:effectLst/>
              <a:latin typeface="+mn-lt"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'Data for Fig 2.11'!$A$4:$B$4</c:f>
              <c:strCache>
                <c:ptCount val="1"/>
                <c:pt idx="0">
                  <c:v>Myocardial infarction 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</c:dPt>
          <c:cat>
            <c:strRef>
              <c:f>'Data for Fig 2.11'!$C$3:$L$3</c:f>
              <c:strCache>
                <c:ptCount val="10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strCache>
            </c:strRef>
          </c:cat>
          <c:val>
            <c:numRef>
              <c:f>'Data for Fig 2.11'!$C$4:$L$4</c:f>
              <c:numCache>
                <c:formatCode>0.0</c:formatCode>
                <c:ptCount val="10"/>
                <c:pt idx="0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5</c:v>
                </c:pt>
                <c:pt idx="6">
                  <c:v>5.0459142466394571</c:v>
                </c:pt>
                <c:pt idx="7">
                  <c:v>5.0800024740392855</c:v>
                </c:pt>
                <c:pt idx="8">
                  <c:v>5.0981093044010093</c:v>
                </c:pt>
                <c:pt idx="9">
                  <c:v>5.0203268460759505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for Fig 2.11'!$A$5:$B$5</c:f>
              <c:strCache>
                <c:ptCount val="1"/>
                <c:pt idx="0">
                  <c:v>Myocardial infarction Women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</c:dPt>
          <c:cat>
            <c:strRef>
              <c:f>'Data for Fig 2.11'!$C$3:$L$3</c:f>
              <c:strCache>
                <c:ptCount val="10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strCache>
            </c:strRef>
          </c:cat>
          <c:val>
            <c:numRef>
              <c:f>'Data for Fig 2.11'!$C$5:$L$5</c:f>
              <c:numCache>
                <c:formatCode>0.0</c:formatCode>
                <c:ptCount val="10"/>
                <c:pt idx="0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3</c:v>
                </c:pt>
                <c:pt idx="6">
                  <c:v>2.5727453036560131</c:v>
                </c:pt>
                <c:pt idx="7">
                  <c:v>2.506237682164862</c:v>
                </c:pt>
                <c:pt idx="8">
                  <c:v>2.5838957433820209</c:v>
                </c:pt>
                <c:pt idx="9">
                  <c:v>2.2599105667050545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for Fig 2.11'!$A$6:$B$6</c:f>
              <c:strCache>
                <c:ptCount val="1"/>
                <c:pt idx="0">
                  <c:v>Myocardial infarction Women</c:v>
                </c:pt>
              </c:strCache>
            </c:strRef>
          </c:tx>
          <c:marker>
            <c:symbol val="none"/>
          </c:marker>
          <c:cat>
            <c:strRef>
              <c:f>'Data for Fig 2.11'!$C$3:$L$3</c:f>
              <c:strCache>
                <c:ptCount val="10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strCache>
            </c:strRef>
          </c:cat>
          <c:val>
            <c:numRef>
              <c:f>'Data for Fig 2.11'!$C$6:$L$6</c:f>
              <c:numCache>
                <c:formatCode>0.0</c:formatCode>
                <c:ptCount val="10"/>
              </c:numCache>
            </c:numRef>
          </c:val>
          <c:smooth val="0"/>
        </c:ser>
        <c:ser>
          <c:idx val="3"/>
          <c:order val="3"/>
          <c:tx>
            <c:strRef>
              <c:f>'Data for Fig 2.11'!$A$7:$B$7</c:f>
              <c:strCache>
                <c:ptCount val="1"/>
                <c:pt idx="0">
                  <c:v>Angina 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</c:dPt>
          <c:cat>
            <c:strRef>
              <c:f>'Data for Fig 2.11'!$C$3:$L$3</c:f>
              <c:strCache>
                <c:ptCount val="10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strCache>
            </c:strRef>
          </c:cat>
          <c:val>
            <c:numRef>
              <c:f>'Data for Fig 2.11'!$C$7:$L$7</c:f>
              <c:numCache>
                <c:formatCode>0.0</c:formatCode>
                <c:ptCount val="10"/>
                <c:pt idx="0">
                  <c:v>6</c:v>
                </c:pt>
                <c:pt idx="3">
                  <c:v>5</c:v>
                </c:pt>
                <c:pt idx="4">
                  <c:v>4</c:v>
                </c:pt>
                <c:pt idx="5">
                  <c:v>5</c:v>
                </c:pt>
                <c:pt idx="6">
                  <c:v>4.0778625210741488</c:v>
                </c:pt>
                <c:pt idx="7">
                  <c:v>4.0459003467029708</c:v>
                </c:pt>
                <c:pt idx="8">
                  <c:v>3.8688667783626181</c:v>
                </c:pt>
                <c:pt idx="9">
                  <c:v>3.7876435728403641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'Data for Fig 2.11'!$A$8:$B$8</c:f>
              <c:strCache>
                <c:ptCount val="1"/>
                <c:pt idx="0">
                  <c:v>Angina Women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</c:dPt>
          <c:cat>
            <c:strRef>
              <c:f>'Data for Fig 2.11'!$C$3:$L$3</c:f>
              <c:strCache>
                <c:ptCount val="10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strCache>
            </c:strRef>
          </c:cat>
          <c:val>
            <c:numRef>
              <c:f>'Data for Fig 2.11'!$C$8:$L$8</c:f>
              <c:numCache>
                <c:formatCode>0.0</c:formatCode>
                <c:ptCount val="10"/>
                <c:pt idx="0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3.3743720824944021</c:v>
                </c:pt>
                <c:pt idx="7">
                  <c:v>3.4521182787672409</c:v>
                </c:pt>
                <c:pt idx="8">
                  <c:v>3.2214321308072851</c:v>
                </c:pt>
                <c:pt idx="9">
                  <c:v>3.0755796939778315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'Data for Fig 2.11'!$A$9:$B$9</c:f>
              <c:strCache>
                <c:ptCount val="1"/>
                <c:pt idx="0">
                  <c:v>Angina Women</c:v>
                </c:pt>
              </c:strCache>
            </c:strRef>
          </c:tx>
          <c:marker>
            <c:symbol val="none"/>
          </c:marker>
          <c:cat>
            <c:strRef>
              <c:f>'Data for Fig 2.11'!$C$3:$L$3</c:f>
              <c:strCache>
                <c:ptCount val="10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strCache>
            </c:strRef>
          </c:cat>
          <c:val>
            <c:numRef>
              <c:f>'Data for Fig 2.11'!$C$9:$L$9</c:f>
              <c:numCache>
                <c:formatCode>0.0</c:formatCode>
                <c:ptCount val="10"/>
              </c:numCache>
            </c:numRef>
          </c:val>
          <c:smooth val="0"/>
        </c:ser>
        <c:ser>
          <c:idx val="6"/>
          <c:order val="6"/>
          <c:tx>
            <c:strRef>
              <c:f>'Data for Fig 2.11'!$A$10:$B$10</c:f>
              <c:strCache>
                <c:ptCount val="1"/>
                <c:pt idx="0">
                  <c:v>Angina Women</c:v>
                </c:pt>
              </c:strCache>
            </c:strRef>
          </c:tx>
          <c:marker>
            <c:symbol val="none"/>
          </c:marker>
          <c:cat>
            <c:strRef>
              <c:f>'Data for Fig 2.11'!$C$3:$L$3</c:f>
              <c:strCache>
                <c:ptCount val="10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strCache>
            </c:strRef>
          </c:cat>
          <c:val>
            <c:numRef>
              <c:f>'Data for Fig 2.11'!$C$10:$L$10</c:f>
              <c:numCache>
                <c:formatCode>0.0</c:formatCode>
                <c:ptCount val="10"/>
              </c:numCache>
            </c:numRef>
          </c:val>
          <c:smooth val="0"/>
        </c:ser>
        <c:ser>
          <c:idx val="7"/>
          <c:order val="7"/>
          <c:tx>
            <c:strRef>
              <c:f>'Data for Fig 2.11'!$A$11:$B$11</c:f>
              <c:strCache>
                <c:ptCount val="1"/>
                <c:pt idx="0">
                  <c:v>Heart failure 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</c:dPt>
          <c:cat>
            <c:strRef>
              <c:f>'Data for Fig 2.11'!$C$3:$L$3</c:f>
              <c:strCache>
                <c:ptCount val="10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strCache>
            </c:strRef>
          </c:cat>
          <c:val>
            <c:numRef>
              <c:f>'Data for Fig 2.11'!$C$11:$L$11</c:f>
              <c:numCache>
                <c:formatCode>0.0</c:formatCode>
                <c:ptCount val="10"/>
                <c:pt idx="0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1.5824006994333273</c:v>
                </c:pt>
                <c:pt idx="7">
                  <c:v>1.9117011323100501</c:v>
                </c:pt>
                <c:pt idx="8">
                  <c:v>1.4783988191391708</c:v>
                </c:pt>
                <c:pt idx="9">
                  <c:v>1.8724915994250892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'Data for Fig 2.11'!$A$12:$B$12</c:f>
              <c:strCache>
                <c:ptCount val="1"/>
                <c:pt idx="0">
                  <c:v>Heart failure Women</c:v>
                </c:pt>
              </c:strCache>
            </c:strRef>
          </c:tx>
          <c:marker>
            <c:symbol val="none"/>
          </c:marker>
          <c:dPt>
            <c:idx val="2"/>
            <c:bubble3D val="0"/>
            <c:spPr>
              <a:ln>
                <a:prstDash val="sysDash"/>
              </a:ln>
            </c:spPr>
          </c:dPt>
          <c:cat>
            <c:strRef>
              <c:f>'Data for Fig 2.11'!$C$3:$L$3</c:f>
              <c:strCache>
                <c:ptCount val="10"/>
                <c:pt idx="0">
                  <c:v>2003/04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</c:strCache>
            </c:strRef>
          </c:cat>
          <c:val>
            <c:numRef>
              <c:f>'Data for Fig 2.11'!$C$12:$L$12</c:f>
              <c:numCache>
                <c:formatCode>0.0</c:formatCode>
                <c:ptCount val="10"/>
                <c:pt idx="0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1.1536324515210408</c:v>
                </c:pt>
                <c:pt idx="7">
                  <c:v>1.2047930471387631</c:v>
                </c:pt>
                <c:pt idx="8">
                  <c:v>1.0760008253826088</c:v>
                </c:pt>
                <c:pt idx="9">
                  <c:v>1.2124897914361987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320256"/>
        <c:axId val="88334336"/>
      </c:lineChart>
      <c:catAx>
        <c:axId val="88320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8334336"/>
        <c:crosses val="autoZero"/>
        <c:auto val="1"/>
        <c:lblAlgn val="ctr"/>
        <c:lblOffset val="100"/>
        <c:noMultiLvlLbl val="0"/>
      </c:catAx>
      <c:valAx>
        <c:axId val="883343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Percent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883202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389630443725733"/>
          <c:y val="0.88891755700778685"/>
          <c:w val="0.6444257188008149"/>
          <c:h val="9.9737609789548876E-2"/>
        </c:manualLayout>
      </c:layout>
      <c:overlay val="0"/>
    </c:legend>
    <c:plotVisOnly val="0"/>
    <c:dispBlanksAs val="span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294988</xdr:colOff>
      <xdr:row>79</xdr:row>
      <xdr:rowOff>100938</xdr:rowOff>
    </xdr:from>
    <xdr:to>
      <xdr:col>9</xdr:col>
      <xdr:colOff>410446</xdr:colOff>
      <xdr:row>81</xdr:row>
      <xdr:rowOff>71361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5655" y="15182188"/>
          <a:ext cx="729291" cy="351423"/>
        </a:xfrm>
        <a:prstGeom prst="rect">
          <a:avLst/>
        </a:prstGeom>
      </xdr:spPr>
    </xdr:pic>
    <xdr:clientData/>
  </xdr:twoCellAnchor>
  <xdr:twoCellAnchor>
    <xdr:from>
      <xdr:col>8</xdr:col>
      <xdr:colOff>166229</xdr:colOff>
      <xdr:row>1</xdr:row>
      <xdr:rowOff>12104</xdr:rowOff>
    </xdr:from>
    <xdr:to>
      <xdr:col>15</xdr:col>
      <xdr:colOff>558855</xdr:colOff>
      <xdr:row>27</xdr:row>
      <xdr:rowOff>56628</xdr:rowOff>
    </xdr:to>
    <xdr:graphicFrame macro="">
      <xdr:nvGraphicFramePr>
        <xdr:cNvPr id="34" name="Chart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229810</xdr:colOff>
      <xdr:row>1</xdr:row>
      <xdr:rowOff>22693</xdr:rowOff>
    </xdr:from>
    <xdr:to>
      <xdr:col>7</xdr:col>
      <xdr:colOff>505729</xdr:colOff>
      <xdr:row>27</xdr:row>
      <xdr:rowOff>56630</xdr:rowOff>
    </xdr:to>
    <xdr:graphicFrame macro="">
      <xdr:nvGraphicFramePr>
        <xdr:cNvPr id="38" name="Chart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240418</xdr:colOff>
      <xdr:row>29</xdr:row>
      <xdr:rowOff>3857</xdr:rowOff>
    </xdr:from>
    <xdr:to>
      <xdr:col>7</xdr:col>
      <xdr:colOff>526947</xdr:colOff>
      <xdr:row>55</xdr:row>
      <xdr:rowOff>48381</xdr:rowOff>
    </xdr:to>
    <xdr:graphicFrame macro="">
      <xdr:nvGraphicFramePr>
        <xdr:cNvPr id="40" name="Chart 3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155617</xdr:colOff>
      <xdr:row>29</xdr:row>
      <xdr:rowOff>14443</xdr:rowOff>
    </xdr:from>
    <xdr:to>
      <xdr:col>15</xdr:col>
      <xdr:colOff>558853</xdr:colOff>
      <xdr:row>55</xdr:row>
      <xdr:rowOff>6028</xdr:rowOff>
    </xdr:to>
    <xdr:graphicFrame macro="">
      <xdr:nvGraphicFramePr>
        <xdr:cNvPr id="41" name="Chart 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155698</xdr:colOff>
      <xdr:row>1</xdr:row>
      <xdr:rowOff>22693</xdr:rowOff>
    </xdr:from>
    <xdr:to>
      <xdr:col>23</xdr:col>
      <xdr:colOff>611980</xdr:colOff>
      <xdr:row>27</xdr:row>
      <xdr:rowOff>88394</xdr:rowOff>
    </xdr:to>
    <xdr:graphicFrame macro="">
      <xdr:nvGraphicFramePr>
        <xdr:cNvPr id="42" name="Chart 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166308</xdr:colOff>
      <xdr:row>29</xdr:row>
      <xdr:rowOff>14444</xdr:rowOff>
    </xdr:from>
    <xdr:to>
      <xdr:col>23</xdr:col>
      <xdr:colOff>611979</xdr:colOff>
      <xdr:row>54</xdr:row>
      <xdr:rowOff>185941</xdr:rowOff>
    </xdr:to>
    <xdr:graphicFrame macro="">
      <xdr:nvGraphicFramePr>
        <xdr:cNvPr id="43" name="Chart 4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24</xdr:col>
      <xdr:colOff>166385</xdr:colOff>
      <xdr:row>1</xdr:row>
      <xdr:rowOff>12105</xdr:rowOff>
    </xdr:from>
    <xdr:to>
      <xdr:col>31</xdr:col>
      <xdr:colOff>612059</xdr:colOff>
      <xdr:row>27</xdr:row>
      <xdr:rowOff>35453</xdr:rowOff>
    </xdr:to>
    <xdr:graphicFrame macro="">
      <xdr:nvGraphicFramePr>
        <xdr:cNvPr id="44" name="Chart 4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</xdr:col>
      <xdr:colOff>219433</xdr:colOff>
      <xdr:row>29</xdr:row>
      <xdr:rowOff>25032</xdr:rowOff>
    </xdr:from>
    <xdr:to>
      <xdr:col>31</xdr:col>
      <xdr:colOff>548401</xdr:colOff>
      <xdr:row>54</xdr:row>
      <xdr:rowOff>175353</xdr:rowOff>
    </xdr:to>
    <xdr:graphicFrame macro="">
      <xdr:nvGraphicFramePr>
        <xdr:cNvPr id="45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177073</xdr:colOff>
      <xdr:row>0</xdr:row>
      <xdr:rowOff>213178</xdr:rowOff>
    </xdr:from>
    <xdr:to>
      <xdr:col>40</xdr:col>
      <xdr:colOff>72571</xdr:colOff>
      <xdr:row>27</xdr:row>
      <xdr:rowOff>35452</xdr:rowOff>
    </xdr:to>
    <xdr:graphicFrame macro="">
      <xdr:nvGraphicFramePr>
        <xdr:cNvPr id="46" name="Chart 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32</xdr:col>
      <xdr:colOff>208902</xdr:colOff>
      <xdr:row>29</xdr:row>
      <xdr:rowOff>35622</xdr:rowOff>
    </xdr:from>
    <xdr:to>
      <xdr:col>40</xdr:col>
      <xdr:colOff>40742</xdr:colOff>
      <xdr:row>54</xdr:row>
      <xdr:rowOff>154178</xdr:rowOff>
    </xdr:to>
    <xdr:graphicFrame macro="">
      <xdr:nvGraphicFramePr>
        <xdr:cNvPr id="47" name="Chart 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423333</xdr:colOff>
      <xdr:row>24</xdr:row>
      <xdr:rowOff>95250</xdr:rowOff>
    </xdr:from>
    <xdr:to>
      <xdr:col>1</xdr:col>
      <xdr:colOff>538791</xdr:colOff>
      <xdr:row>26</xdr:row>
      <xdr:rowOff>65673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33" y="4699000"/>
          <a:ext cx="729291" cy="351423"/>
        </a:xfrm>
        <a:prstGeom prst="rect">
          <a:avLst/>
        </a:prstGeom>
      </xdr:spPr>
    </xdr:pic>
    <xdr:clientData/>
  </xdr:twoCellAnchor>
  <xdr:twoCellAnchor>
    <xdr:from>
      <xdr:col>8</xdr:col>
      <xdr:colOff>342899</xdr:colOff>
      <xdr:row>24</xdr:row>
      <xdr:rowOff>99484</xdr:rowOff>
    </xdr:from>
    <xdr:to>
      <xdr:col>9</xdr:col>
      <xdr:colOff>458357</xdr:colOff>
      <xdr:row>26</xdr:row>
      <xdr:rowOff>69907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3566" y="4703234"/>
          <a:ext cx="729291" cy="351423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52</xdr:row>
      <xdr:rowOff>127000</xdr:rowOff>
    </xdr:from>
    <xdr:to>
      <xdr:col>1</xdr:col>
      <xdr:colOff>496458</xdr:colOff>
      <xdr:row>54</xdr:row>
      <xdr:rowOff>97423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0064750"/>
          <a:ext cx="729291" cy="351423"/>
        </a:xfrm>
        <a:prstGeom prst="rect">
          <a:avLst/>
        </a:prstGeom>
      </xdr:spPr>
    </xdr:pic>
    <xdr:clientData/>
  </xdr:twoCellAnchor>
  <xdr:twoCellAnchor>
    <xdr:from>
      <xdr:col>8</xdr:col>
      <xdr:colOff>306916</xdr:colOff>
      <xdr:row>52</xdr:row>
      <xdr:rowOff>84666</xdr:rowOff>
    </xdr:from>
    <xdr:to>
      <xdr:col>9</xdr:col>
      <xdr:colOff>422374</xdr:colOff>
      <xdr:row>54</xdr:row>
      <xdr:rowOff>55089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7583" y="10022416"/>
          <a:ext cx="729291" cy="351423"/>
        </a:xfrm>
        <a:prstGeom prst="rect">
          <a:avLst/>
        </a:prstGeom>
      </xdr:spPr>
    </xdr:pic>
    <xdr:clientData/>
  </xdr:twoCellAnchor>
  <xdr:twoCellAnchor>
    <xdr:from>
      <xdr:col>16</xdr:col>
      <xdr:colOff>381000</xdr:colOff>
      <xdr:row>52</xdr:row>
      <xdr:rowOff>31750</xdr:rowOff>
    </xdr:from>
    <xdr:to>
      <xdr:col>17</xdr:col>
      <xdr:colOff>496457</xdr:colOff>
      <xdr:row>54</xdr:row>
      <xdr:rowOff>2173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2333" y="9969500"/>
          <a:ext cx="729291" cy="351423"/>
        </a:xfrm>
        <a:prstGeom prst="rect">
          <a:avLst/>
        </a:prstGeom>
      </xdr:spPr>
    </xdr:pic>
    <xdr:clientData/>
  </xdr:twoCellAnchor>
  <xdr:twoCellAnchor>
    <xdr:from>
      <xdr:col>24</xdr:col>
      <xdr:colOff>433916</xdr:colOff>
      <xdr:row>52</xdr:row>
      <xdr:rowOff>21167</xdr:rowOff>
    </xdr:from>
    <xdr:to>
      <xdr:col>25</xdr:col>
      <xdr:colOff>549374</xdr:colOff>
      <xdr:row>53</xdr:row>
      <xdr:rowOff>182090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65916" y="9958917"/>
          <a:ext cx="729291" cy="351423"/>
        </a:xfrm>
        <a:prstGeom prst="rect">
          <a:avLst/>
        </a:prstGeom>
      </xdr:spPr>
    </xdr:pic>
    <xdr:clientData/>
  </xdr:twoCellAnchor>
  <xdr:twoCellAnchor>
    <xdr:from>
      <xdr:col>16</xdr:col>
      <xdr:colOff>317500</xdr:colOff>
      <xdr:row>24</xdr:row>
      <xdr:rowOff>148167</xdr:rowOff>
    </xdr:from>
    <xdr:to>
      <xdr:col>17</xdr:col>
      <xdr:colOff>432957</xdr:colOff>
      <xdr:row>26</xdr:row>
      <xdr:rowOff>118590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8833" y="4751917"/>
          <a:ext cx="729291" cy="351423"/>
        </a:xfrm>
        <a:prstGeom prst="rect">
          <a:avLst/>
        </a:prstGeom>
      </xdr:spPr>
    </xdr:pic>
    <xdr:clientData/>
  </xdr:twoCellAnchor>
  <xdr:twoCellAnchor>
    <xdr:from>
      <xdr:col>24</xdr:col>
      <xdr:colOff>391583</xdr:colOff>
      <xdr:row>24</xdr:row>
      <xdr:rowOff>84666</xdr:rowOff>
    </xdr:from>
    <xdr:to>
      <xdr:col>25</xdr:col>
      <xdr:colOff>507041</xdr:colOff>
      <xdr:row>26</xdr:row>
      <xdr:rowOff>55089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23583" y="4688416"/>
          <a:ext cx="729291" cy="351423"/>
        </a:xfrm>
        <a:prstGeom prst="rect">
          <a:avLst/>
        </a:prstGeom>
      </xdr:spPr>
    </xdr:pic>
    <xdr:clientData/>
  </xdr:twoCellAnchor>
  <xdr:twoCellAnchor>
    <xdr:from>
      <xdr:col>32</xdr:col>
      <xdr:colOff>359833</xdr:colOff>
      <xdr:row>24</xdr:row>
      <xdr:rowOff>63500</xdr:rowOff>
    </xdr:from>
    <xdr:to>
      <xdr:col>33</xdr:col>
      <xdr:colOff>475291</xdr:colOff>
      <xdr:row>26</xdr:row>
      <xdr:rowOff>33923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0" y="4667250"/>
          <a:ext cx="729291" cy="351423"/>
        </a:xfrm>
        <a:prstGeom prst="rect">
          <a:avLst/>
        </a:prstGeom>
      </xdr:spPr>
    </xdr:pic>
    <xdr:clientData/>
  </xdr:twoCellAnchor>
  <xdr:twoCellAnchor>
    <xdr:from>
      <xdr:col>32</xdr:col>
      <xdr:colOff>444500</xdr:colOff>
      <xdr:row>52</xdr:row>
      <xdr:rowOff>31750</xdr:rowOff>
    </xdr:from>
    <xdr:to>
      <xdr:col>33</xdr:col>
      <xdr:colOff>559958</xdr:colOff>
      <xdr:row>54</xdr:row>
      <xdr:rowOff>2173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87167" y="9969500"/>
          <a:ext cx="729291" cy="3514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370417</xdr:colOff>
      <xdr:row>0</xdr:row>
      <xdr:rowOff>296334</xdr:rowOff>
    </xdr:from>
    <xdr:to>
      <xdr:col>17</xdr:col>
      <xdr:colOff>306916</xdr:colOff>
      <xdr:row>40</xdr:row>
      <xdr:rowOff>169333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370415</xdr:colOff>
      <xdr:row>42</xdr:row>
      <xdr:rowOff>21168</xdr:rowOff>
    </xdr:from>
    <xdr:to>
      <xdr:col>17</xdr:col>
      <xdr:colOff>359831</xdr:colOff>
      <xdr:row>82</xdr:row>
      <xdr:rowOff>31750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</xdr:colOff>
      <xdr:row>0</xdr:row>
      <xdr:rowOff>275166</xdr:rowOff>
    </xdr:from>
    <xdr:to>
      <xdr:col>34</xdr:col>
      <xdr:colOff>550335</xdr:colOff>
      <xdr:row>40</xdr:row>
      <xdr:rowOff>158750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57</xdr:col>
      <xdr:colOff>137583</xdr:colOff>
      <xdr:row>37</xdr:row>
      <xdr:rowOff>10584</xdr:rowOff>
    </xdr:from>
    <xdr:to>
      <xdr:col>59</xdr:col>
      <xdr:colOff>448138</xdr:colOff>
      <xdr:row>40</xdr:row>
      <xdr:rowOff>49587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126083" y="7175501"/>
          <a:ext cx="1538222" cy="610503"/>
        </a:xfrm>
        <a:prstGeom prst="rect">
          <a:avLst/>
        </a:prstGeom>
      </xdr:spPr>
    </xdr:pic>
    <xdr:clientData/>
  </xdr:twoCellAnchor>
  <xdr:twoCellAnchor>
    <xdr:from>
      <xdr:col>18</xdr:col>
      <xdr:colOff>0</xdr:colOff>
      <xdr:row>42</xdr:row>
      <xdr:rowOff>0</xdr:rowOff>
    </xdr:from>
    <xdr:to>
      <xdr:col>34</xdr:col>
      <xdr:colOff>539750</xdr:colOff>
      <xdr:row>82</xdr:row>
      <xdr:rowOff>21166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0.85169</cdr:x>
      <cdr:y>0.89238</cdr:y>
    </cdr:from>
    <cdr:to>
      <cdr:x>1</cdr:x>
      <cdr:y>0.97261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149163" y="3786716"/>
          <a:ext cx="1070787" cy="340430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0.83838</cdr:x>
      <cdr:y>0.87906</cdr:y>
    </cdr:from>
    <cdr:to>
      <cdr:x>0.98593</cdr:x>
      <cdr:y>0.95906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8739717" y="6707717"/>
          <a:ext cx="1538222" cy="610503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0.82513</cdr:x>
      <cdr:y>0.87784</cdr:y>
    </cdr:from>
    <cdr:to>
      <cdr:x>0.97359</cdr:x>
      <cdr:y>0.95774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8549217" y="6707717"/>
          <a:ext cx="1538222" cy="610503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295275</xdr:colOff>
      <xdr:row>50</xdr:row>
      <xdr:rowOff>38100</xdr:rowOff>
    </xdr:from>
    <xdr:to>
      <xdr:col>19</xdr:col>
      <xdr:colOff>207002</xdr:colOff>
      <xdr:row>52</xdr:row>
      <xdr:rowOff>32513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15675" y="10182225"/>
          <a:ext cx="1130927" cy="3754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</xdr:row>
      <xdr:rowOff>9525</xdr:rowOff>
    </xdr:from>
    <xdr:to>
      <xdr:col>16</xdr:col>
      <xdr:colOff>228600</xdr:colOff>
      <xdr:row>34</xdr:row>
      <xdr:rowOff>85725</xdr:rowOff>
    </xdr:to>
    <xdr:grpSp>
      <xdr:nvGrpSpPr>
        <xdr:cNvPr id="2" name="Group 1"/>
        <xdr:cNvGrpSpPr/>
      </xdr:nvGrpSpPr>
      <xdr:grpSpPr>
        <a:xfrm>
          <a:off x="323850" y="200025"/>
          <a:ext cx="9658350" cy="6362700"/>
          <a:chOff x="323850" y="200025"/>
          <a:chExt cx="9658350" cy="6362700"/>
        </a:xfrm>
      </xdr:grpSpPr>
      <xdr:graphicFrame macro="">
        <xdr:nvGraphicFramePr>
          <xdr:cNvPr id="3" name="Chart 2"/>
          <xdr:cNvGraphicFramePr>
            <a:graphicFrameLocks/>
          </xdr:cNvGraphicFramePr>
        </xdr:nvGraphicFramePr>
        <xdr:xfrm>
          <a:off x="323850" y="200025"/>
          <a:ext cx="9658350" cy="63627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572500" y="6010275"/>
            <a:ext cx="1130932" cy="375431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142874</xdr:rowOff>
    </xdr:from>
    <xdr:to>
      <xdr:col>15</xdr:col>
      <xdr:colOff>247650</xdr:colOff>
      <xdr:row>34</xdr:row>
      <xdr:rowOff>85725</xdr:rowOff>
    </xdr:to>
    <xdr:grpSp>
      <xdr:nvGrpSpPr>
        <xdr:cNvPr id="5" name="Group 4"/>
        <xdr:cNvGrpSpPr/>
      </xdr:nvGrpSpPr>
      <xdr:grpSpPr>
        <a:xfrm>
          <a:off x="161925" y="142874"/>
          <a:ext cx="9229725" cy="6419851"/>
          <a:chOff x="9648825" y="285749"/>
          <a:chExt cx="9229725" cy="6419851"/>
        </a:xfrm>
      </xdr:grpSpPr>
      <xdr:graphicFrame macro="">
        <xdr:nvGraphicFramePr>
          <xdr:cNvPr id="3" name="Chart 2"/>
          <xdr:cNvGraphicFramePr>
            <a:graphicFrameLocks/>
          </xdr:cNvGraphicFramePr>
        </xdr:nvGraphicFramePr>
        <xdr:xfrm>
          <a:off x="9648825" y="285749"/>
          <a:ext cx="9229725" cy="64198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7658876" y="6181725"/>
            <a:ext cx="1067274" cy="354289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0</xdr:row>
      <xdr:rowOff>76199</xdr:rowOff>
    </xdr:from>
    <xdr:to>
      <xdr:col>16</xdr:col>
      <xdr:colOff>38100</xdr:colOff>
      <xdr:row>35</xdr:row>
      <xdr:rowOff>171450</xdr:rowOff>
    </xdr:to>
    <xdr:grpSp>
      <xdr:nvGrpSpPr>
        <xdr:cNvPr id="6" name="Group 5"/>
        <xdr:cNvGrpSpPr/>
      </xdr:nvGrpSpPr>
      <xdr:grpSpPr>
        <a:xfrm>
          <a:off x="123824" y="76199"/>
          <a:ext cx="9667876" cy="6762751"/>
          <a:chOff x="9677399" y="57149"/>
          <a:chExt cx="9667876" cy="6762751"/>
        </a:xfrm>
      </xdr:grpSpPr>
      <xdr:graphicFrame macro="">
        <xdr:nvGraphicFramePr>
          <xdr:cNvPr id="4" name="Chart 3"/>
          <xdr:cNvGraphicFramePr>
            <a:graphicFrameLocks/>
          </xdr:cNvGraphicFramePr>
        </xdr:nvGraphicFramePr>
        <xdr:xfrm>
          <a:off x="9677399" y="57149"/>
          <a:ext cx="9667876" cy="67627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8078450" y="6334125"/>
            <a:ext cx="1130890" cy="375407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558799</xdr:colOff>
      <xdr:row>2</xdr:row>
      <xdr:rowOff>20634</xdr:rowOff>
    </xdr:from>
    <xdr:to>
      <xdr:col>15</xdr:col>
      <xdr:colOff>243417</xdr:colOff>
      <xdr:row>35</xdr:row>
      <xdr:rowOff>21165</xdr:rowOff>
    </xdr:to>
    <xdr:graphicFrame macro="">
      <xdr:nvGraphicFramePr>
        <xdr:cNvPr id="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0.85194</cdr:x>
      <cdr:y>0.91709</cdr:y>
    </cdr:from>
    <cdr:to>
      <cdr:x>0.97912</cdr:x>
      <cdr:y>0.97681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7575550" y="5765800"/>
          <a:ext cx="1130927" cy="375413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</xdr:row>
      <xdr:rowOff>85725</xdr:rowOff>
    </xdr:from>
    <xdr:to>
      <xdr:col>15</xdr:col>
      <xdr:colOff>352425</xdr:colOff>
      <xdr:row>35</xdr:row>
      <xdr:rowOff>161924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0.85645</cdr:x>
      <cdr:y>0.90746</cdr:y>
    </cdr:from>
    <cdr:to>
      <cdr:x>0.98025</cdr:x>
      <cdr:y>0.96476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7823200" y="5946775"/>
          <a:ext cx="1130900" cy="375462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583406</xdr:colOff>
      <xdr:row>0</xdr:row>
      <xdr:rowOff>228600</xdr:rowOff>
    </xdr:from>
    <xdr:to>
      <xdr:col>17</xdr:col>
      <xdr:colOff>357187</xdr:colOff>
      <xdr:row>36</xdr:row>
      <xdr:rowOff>130969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0.86644</cdr:x>
      <cdr:y>0.92539</cdr:y>
    </cdr:from>
    <cdr:to>
      <cdr:x>0.98429</cdr:x>
      <cdr:y>0.9849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8314744" y="5837268"/>
          <a:ext cx="1130927" cy="375413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33866</xdr:colOff>
      <xdr:row>1</xdr:row>
      <xdr:rowOff>10053</xdr:rowOff>
    </xdr:from>
    <xdr:to>
      <xdr:col>15</xdr:col>
      <xdr:colOff>84667</xdr:colOff>
      <xdr:row>33</xdr:row>
      <xdr:rowOff>137583</xdr:rowOff>
    </xdr:to>
    <xdr:graphicFrame macro="">
      <xdr:nvGraphicFramePr>
        <xdr:cNvPr id="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31750</xdr:colOff>
      <xdr:row>31</xdr:row>
      <xdr:rowOff>42334</xdr:rowOff>
    </xdr:from>
    <xdr:to>
      <xdr:col>14</xdr:col>
      <xdr:colOff>548843</xdr:colOff>
      <xdr:row>33</xdr:row>
      <xdr:rowOff>36747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11583" y="6000751"/>
          <a:ext cx="1130927" cy="37541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151869</xdr:rowOff>
    </xdr:from>
    <xdr:to>
      <xdr:col>15</xdr:col>
      <xdr:colOff>95251</xdr:colOff>
      <xdr:row>37</xdr:row>
      <xdr:rowOff>10583</xdr:rowOff>
    </xdr:to>
    <xdr:graphicFrame macro="">
      <xdr:nvGraphicFramePr>
        <xdr:cNvPr id="5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0.85529</cdr:x>
      <cdr:y>0.90727</cdr:y>
    </cdr:from>
    <cdr:to>
      <cdr:x>0.97686</cdr:x>
      <cdr:y>0.96316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7956550" y="6093882"/>
          <a:ext cx="1130927" cy="375413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hf.org.uk/publications/statistics/cvd-stats-201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dhsspsni.gov.uk/index/statistics/qof/qof-achievement.htm%20(accessed%20June%202015).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4"/>
  <sheetViews>
    <sheetView showGridLines="0" tabSelected="1" workbookViewId="0">
      <selection activeCell="K28" sqref="K28"/>
    </sheetView>
  </sheetViews>
  <sheetFormatPr defaultRowHeight="15" x14ac:dyDescent="0.25"/>
  <cols>
    <col min="1" max="1" width="10.42578125" customWidth="1"/>
    <col min="2" max="2" width="14.5703125" bestFit="1" customWidth="1"/>
    <col min="3" max="3" width="16.140625" customWidth="1"/>
    <col min="17" max="17" width="15.140625" customWidth="1"/>
  </cols>
  <sheetData>
    <row r="1" spans="1:18" ht="25.5" x14ac:dyDescent="0.35">
      <c r="A1" s="148" t="s">
        <v>283</v>
      </c>
    </row>
    <row r="3" spans="1: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2"/>
    </row>
    <row r="4" spans="1:18" x14ac:dyDescent="0.25">
      <c r="A4" s="17" t="s">
        <v>1</v>
      </c>
      <c r="C4" s="17" t="s">
        <v>116</v>
      </c>
      <c r="E4" t="s">
        <v>2</v>
      </c>
    </row>
    <row r="6" spans="1:18" x14ac:dyDescent="0.25">
      <c r="A6" s="3" t="s">
        <v>3</v>
      </c>
      <c r="B6" s="3"/>
      <c r="C6" s="3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3"/>
      <c r="Q6" s="3"/>
    </row>
    <row r="7" spans="1:18" x14ac:dyDescent="0.25">
      <c r="A7" s="17" t="s">
        <v>166</v>
      </c>
      <c r="B7" s="18"/>
      <c r="C7" s="17" t="s">
        <v>55</v>
      </c>
      <c r="E7" s="29" t="s">
        <v>284</v>
      </c>
    </row>
    <row r="8" spans="1:18" x14ac:dyDescent="0.25">
      <c r="A8" s="17"/>
      <c r="B8" s="18"/>
      <c r="C8" s="17"/>
      <c r="E8" s="29"/>
    </row>
    <row r="9" spans="1:18" x14ac:dyDescent="0.25">
      <c r="A9" s="73" t="s">
        <v>155</v>
      </c>
      <c r="B9" s="74"/>
      <c r="C9" s="75"/>
      <c r="D9" s="5"/>
      <c r="E9" s="76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s="50" customFormat="1" x14ac:dyDescent="0.25">
      <c r="A10" s="78" t="s">
        <v>56</v>
      </c>
      <c r="B10" s="77"/>
      <c r="C10" s="78"/>
      <c r="E10" s="29" t="s">
        <v>276</v>
      </c>
    </row>
    <row r="12" spans="1:18" x14ac:dyDescent="0.25">
      <c r="A12" s="6" t="s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8" s="50" customFormat="1" x14ac:dyDescent="0.25">
      <c r="A13" s="78" t="s">
        <v>5</v>
      </c>
      <c r="C13" s="78" t="s">
        <v>7</v>
      </c>
      <c r="E13" s="50" t="s">
        <v>285</v>
      </c>
    </row>
    <row r="14" spans="1:18" s="50" customFormat="1" x14ac:dyDescent="0.25">
      <c r="A14" s="78" t="s">
        <v>6</v>
      </c>
      <c r="C14" s="78" t="s">
        <v>9</v>
      </c>
      <c r="E14" s="50" t="s">
        <v>286</v>
      </c>
    </row>
    <row r="15" spans="1:18" s="50" customFormat="1" x14ac:dyDescent="0.25">
      <c r="A15" s="78" t="s">
        <v>8</v>
      </c>
      <c r="C15" s="78" t="s">
        <v>11</v>
      </c>
      <c r="E15" s="50" t="s">
        <v>287</v>
      </c>
    </row>
    <row r="16" spans="1:18" s="50" customFormat="1" x14ac:dyDescent="0.25">
      <c r="A16" s="78" t="s">
        <v>10</v>
      </c>
      <c r="C16" s="78" t="s">
        <v>156</v>
      </c>
      <c r="E16" s="50" t="s">
        <v>293</v>
      </c>
    </row>
    <row r="17" spans="1:5" s="50" customFormat="1" x14ac:dyDescent="0.25">
      <c r="A17" s="78" t="s">
        <v>157</v>
      </c>
      <c r="C17" s="78" t="s">
        <v>158</v>
      </c>
      <c r="E17" s="50" t="s">
        <v>288</v>
      </c>
    </row>
    <row r="18" spans="1:5" x14ac:dyDescent="0.25">
      <c r="A18" s="17" t="s">
        <v>159</v>
      </c>
      <c r="C18" s="17" t="s">
        <v>160</v>
      </c>
      <c r="E18" t="s">
        <v>289</v>
      </c>
    </row>
    <row r="19" spans="1:5" x14ac:dyDescent="0.25">
      <c r="A19" s="17" t="s">
        <v>161</v>
      </c>
      <c r="C19" s="17" t="s">
        <v>162</v>
      </c>
      <c r="E19" t="s">
        <v>290</v>
      </c>
    </row>
    <row r="20" spans="1:5" x14ac:dyDescent="0.25">
      <c r="A20" s="17" t="s">
        <v>163</v>
      </c>
      <c r="C20" s="17" t="s">
        <v>164</v>
      </c>
      <c r="E20" t="s">
        <v>291</v>
      </c>
    </row>
    <row r="22" spans="1:5" s="148" customFormat="1" ht="25.5" x14ac:dyDescent="0.35">
      <c r="A22" s="148" t="s">
        <v>294</v>
      </c>
      <c r="E22" s="149" t="s">
        <v>282</v>
      </c>
    </row>
    <row r="23" spans="1:5" x14ac:dyDescent="0.25">
      <c r="A23" t="s">
        <v>292</v>
      </c>
    </row>
    <row r="34" spans="6:6" x14ac:dyDescent="0.25">
      <c r="F34" t="s">
        <v>118</v>
      </c>
    </row>
  </sheetData>
  <hyperlinks>
    <hyperlink ref="A4" location="'2.1'!A1" display="Table 2.1"/>
    <hyperlink ref="C4" location="'Fig. 2.1'!A1" display="Figures 2.1a-2.1j"/>
    <hyperlink ref="C7" location="'Fig. 2.2'!A1" display="Figures 2.2a-2.2d"/>
    <hyperlink ref="A7" location="'2.2a'!A1" display="Tables 2.2a and 2.2b"/>
    <hyperlink ref="A10" location="'2.3'!A1" display="Table 2.3"/>
    <hyperlink ref="A13" location="'2.4'!A1" display="Table 2.4"/>
    <hyperlink ref="C13" location="'Fig. 2.4'!A1" display="Figure 2.4"/>
    <hyperlink ref="A14" location="'2.5'!A1" display="Table 2.5"/>
    <hyperlink ref="C14" location="'Fig. 2.5'!A1" display="Figure 2.5"/>
    <hyperlink ref="A15" location="'2.6'!A1" display="Table 2.6"/>
    <hyperlink ref="C15" location="'Fig. 2.6'!A1" display="Figure 2.6"/>
    <hyperlink ref="A16" location="'2.7'!A1" display="Table 2.7"/>
    <hyperlink ref="C16" location="'Fig. 2.7'!A1" display="Figure 2.7"/>
    <hyperlink ref="A17" location="'2.8a'!A1" display="Tables 2.8a and 2.8b"/>
    <hyperlink ref="C17" location="'Fig. 2.8'!A1" display="Figure 2.8"/>
    <hyperlink ref="A18" location="'2.9'!A1" display="Table 2.9"/>
    <hyperlink ref="C18" location="'Fig. 2.9'!A1" display="Figure 2.9"/>
    <hyperlink ref="A19" location="'2.10'!A1" display="Table 2.10"/>
    <hyperlink ref="C19" location="'Fig. 2.10'!A1" display="Figure 2.10"/>
    <hyperlink ref="A20" location="'2.11'!A1" display="Table 2.11"/>
    <hyperlink ref="C20" location="'Fig. 2.11'!A1" display="Figure 2.11"/>
    <hyperlink ref="E2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AE40"/>
  <sheetViews>
    <sheetView showGridLines="0" zoomScaleNormal="100" workbookViewId="0">
      <selection activeCell="B20" sqref="B20"/>
    </sheetView>
  </sheetViews>
  <sheetFormatPr defaultRowHeight="15" x14ac:dyDescent="0.25"/>
  <cols>
    <col min="1" max="1" width="46.5703125" customWidth="1"/>
    <col min="2" max="2" width="12.7109375" customWidth="1"/>
    <col min="3" max="3" width="13.42578125" customWidth="1"/>
    <col min="13" max="13" width="9.140625" customWidth="1"/>
    <col min="14" max="14" width="9.85546875" bestFit="1" customWidth="1"/>
    <col min="15" max="15" width="10.85546875" bestFit="1" customWidth="1"/>
  </cols>
  <sheetData>
    <row r="1" spans="1:31" ht="18.75" x14ac:dyDescent="0.3">
      <c r="A1" s="10" t="s">
        <v>167</v>
      </c>
      <c r="Q1" s="15"/>
    </row>
    <row r="2" spans="1:31" x14ac:dyDescent="0.25">
      <c r="Q2" s="15"/>
    </row>
    <row r="3" spans="1:31" x14ac:dyDescent="0.25">
      <c r="B3" s="151" t="s">
        <v>12</v>
      </c>
      <c r="C3" s="151"/>
      <c r="D3" s="1"/>
      <c r="E3" s="151" t="s">
        <v>13</v>
      </c>
      <c r="F3" s="151"/>
      <c r="G3" s="1"/>
      <c r="H3" s="151" t="s">
        <v>14</v>
      </c>
      <c r="I3" s="151"/>
      <c r="J3" s="1"/>
      <c r="K3" s="151" t="s">
        <v>15</v>
      </c>
      <c r="L3" s="151"/>
      <c r="M3" s="1"/>
      <c r="N3" s="151" t="s">
        <v>16</v>
      </c>
      <c r="O3" s="151"/>
      <c r="Q3" s="85"/>
      <c r="R3" s="150"/>
      <c r="S3" s="150"/>
      <c r="T3" s="72"/>
      <c r="U3" s="154"/>
      <c r="V3" s="154"/>
      <c r="W3" s="89"/>
      <c r="X3" s="150"/>
      <c r="Y3" s="150"/>
      <c r="Z3" s="8"/>
      <c r="AA3" s="150"/>
      <c r="AB3" s="150"/>
      <c r="AC3" s="8"/>
      <c r="AD3" s="150"/>
      <c r="AE3" s="150"/>
    </row>
    <row r="4" spans="1:31" x14ac:dyDescent="0.25">
      <c r="B4" s="11" t="s">
        <v>17</v>
      </c>
      <c r="C4" s="11" t="s">
        <v>18</v>
      </c>
      <c r="D4" s="11"/>
      <c r="E4" s="11" t="s">
        <v>17</v>
      </c>
      <c r="F4" s="95" t="s">
        <v>18</v>
      </c>
      <c r="G4" s="11"/>
      <c r="H4" s="11" t="s">
        <v>17</v>
      </c>
      <c r="I4" s="11" t="s">
        <v>18</v>
      </c>
      <c r="J4" s="11"/>
      <c r="K4" s="11" t="s">
        <v>17</v>
      </c>
      <c r="L4" s="11" t="s">
        <v>18</v>
      </c>
      <c r="M4" s="11"/>
      <c r="N4" s="95" t="s">
        <v>17</v>
      </c>
      <c r="O4" s="95" t="s">
        <v>18</v>
      </c>
      <c r="Q4" s="85"/>
      <c r="R4" s="72"/>
      <c r="S4" s="72"/>
      <c r="T4" s="72"/>
      <c r="U4" s="87"/>
      <c r="V4" s="87"/>
      <c r="W4" s="89"/>
      <c r="X4" s="8"/>
      <c r="Y4" s="8"/>
      <c r="Z4" s="8"/>
      <c r="AA4" s="8"/>
      <c r="AB4" s="8"/>
      <c r="AC4" s="8"/>
      <c r="AD4" s="8"/>
      <c r="AE4" s="8"/>
    </row>
    <row r="5" spans="1:31" x14ac:dyDescent="0.25">
      <c r="B5" s="8"/>
      <c r="C5" s="8"/>
      <c r="D5" s="8"/>
      <c r="E5" s="8"/>
      <c r="F5" s="91"/>
      <c r="G5" s="8"/>
      <c r="H5" s="8"/>
      <c r="I5" s="8"/>
      <c r="J5" s="8"/>
      <c r="K5" s="8"/>
      <c r="L5" s="8"/>
      <c r="M5" s="8"/>
      <c r="N5" s="96"/>
      <c r="O5" s="96"/>
      <c r="Q5" s="85"/>
      <c r="R5" s="13"/>
      <c r="S5" s="13"/>
      <c r="T5" s="85"/>
      <c r="U5" s="86"/>
      <c r="V5" s="86"/>
      <c r="W5" s="90"/>
      <c r="X5" s="13"/>
      <c r="Y5" s="13"/>
      <c r="AA5" s="13"/>
      <c r="AB5" s="13"/>
      <c r="AD5" s="13"/>
      <c r="AE5" s="13"/>
    </row>
    <row r="6" spans="1:31" x14ac:dyDescent="0.25">
      <c r="A6" t="s">
        <v>19</v>
      </c>
      <c r="B6" s="12">
        <v>8110876</v>
      </c>
      <c r="C6" s="12">
        <v>10050289</v>
      </c>
      <c r="D6" s="12"/>
      <c r="E6" s="12">
        <v>723863</v>
      </c>
      <c r="F6" s="12">
        <v>808471</v>
      </c>
      <c r="G6" s="12"/>
      <c r="H6" s="12">
        <v>433839</v>
      </c>
      <c r="I6" s="12">
        <v>539003</v>
      </c>
      <c r="J6" s="12"/>
      <c r="K6" s="12">
        <v>310097</v>
      </c>
      <c r="L6" s="12">
        <v>293857</v>
      </c>
      <c r="M6" s="12"/>
      <c r="N6" s="12">
        <f>B6+E6+H6+K6</f>
        <v>9578675</v>
      </c>
      <c r="O6" s="12">
        <f>C6+F6+I6+L6</f>
        <v>11691620</v>
      </c>
      <c r="Q6" s="85"/>
      <c r="R6" s="85"/>
      <c r="S6" s="94"/>
      <c r="T6" s="94"/>
      <c r="U6" s="85"/>
      <c r="V6" s="94"/>
      <c r="W6" s="94"/>
    </row>
    <row r="7" spans="1:31" x14ac:dyDescent="0.2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Q7" s="85"/>
      <c r="R7" s="85"/>
      <c r="S7" s="85"/>
      <c r="T7" s="85"/>
      <c r="U7" s="85"/>
      <c r="V7" s="94"/>
      <c r="W7" s="94"/>
      <c r="X7" s="13"/>
      <c r="Y7" s="13"/>
      <c r="AA7" s="13"/>
      <c r="AB7" s="13"/>
      <c r="AD7" s="13"/>
      <c r="AE7" s="13"/>
    </row>
    <row r="8" spans="1:31" x14ac:dyDescent="0.25">
      <c r="A8" s="109" t="s">
        <v>20</v>
      </c>
      <c r="B8" s="110">
        <v>793952</v>
      </c>
      <c r="C8" s="110">
        <v>607280</v>
      </c>
      <c r="D8" s="110"/>
      <c r="E8" s="110">
        <v>87460</v>
      </c>
      <c r="F8" s="110">
        <v>69838</v>
      </c>
      <c r="G8" s="110"/>
      <c r="H8" s="110">
        <v>49671</v>
      </c>
      <c r="I8" s="110">
        <v>38434</v>
      </c>
      <c r="J8" s="110"/>
      <c r="K8" s="110">
        <v>25673.999999999571</v>
      </c>
      <c r="L8" s="110">
        <v>18622.000000000258</v>
      </c>
      <c r="M8" s="110"/>
      <c r="N8" s="110">
        <f t="shared" ref="N8:O11" si="0">B8+E8+H8+K8</f>
        <v>956756.99999999953</v>
      </c>
      <c r="O8" s="110">
        <f t="shared" si="0"/>
        <v>734174.00000000023</v>
      </c>
      <c r="Q8" s="85"/>
      <c r="R8" s="85"/>
      <c r="S8" s="94"/>
      <c r="T8" s="94"/>
      <c r="U8" s="85"/>
      <c r="V8" s="94"/>
      <c r="W8" s="94"/>
      <c r="X8" s="13"/>
      <c r="Y8" s="13"/>
      <c r="AA8" s="13"/>
      <c r="AB8" s="13"/>
      <c r="AD8" s="13"/>
      <c r="AE8" s="13"/>
    </row>
    <row r="9" spans="1:31" x14ac:dyDescent="0.25">
      <c r="A9" s="107" t="s">
        <v>120</v>
      </c>
      <c r="B9" s="108">
        <v>264934</v>
      </c>
      <c r="C9" s="108">
        <v>136073</v>
      </c>
      <c r="D9" s="108"/>
      <c r="E9" s="108">
        <v>31695</v>
      </c>
      <c r="F9" s="108">
        <v>17920</v>
      </c>
      <c r="G9" s="108"/>
      <c r="H9" s="108">
        <v>16806</v>
      </c>
      <c r="I9" s="108">
        <v>8841</v>
      </c>
      <c r="J9" s="108"/>
      <c r="K9" s="108">
        <v>10697.000000000116</v>
      </c>
      <c r="L9" s="108">
        <v>4681.0000000000027</v>
      </c>
      <c r="M9" s="108"/>
      <c r="N9" s="108">
        <f t="shared" si="0"/>
        <v>324132.00000000012</v>
      </c>
      <c r="O9" s="108">
        <f t="shared" si="0"/>
        <v>167515</v>
      </c>
      <c r="R9" s="85"/>
      <c r="S9" s="94"/>
      <c r="T9" s="94"/>
      <c r="U9" s="85"/>
      <c r="V9" s="94"/>
      <c r="W9" s="94"/>
      <c r="X9" s="13"/>
      <c r="Y9" s="13"/>
      <c r="AA9" s="13"/>
      <c r="AB9" s="13"/>
      <c r="AD9" s="13"/>
      <c r="AE9" s="13"/>
    </row>
    <row r="10" spans="1:31" x14ac:dyDescent="0.25">
      <c r="A10" s="107" t="s">
        <v>121</v>
      </c>
      <c r="B10" s="108">
        <v>97593</v>
      </c>
      <c r="C10" s="108">
        <v>99763</v>
      </c>
      <c r="D10" s="108"/>
      <c r="E10" s="108">
        <v>9430</v>
      </c>
      <c r="F10" s="108">
        <v>9827</v>
      </c>
      <c r="G10" s="108"/>
      <c r="H10" s="108">
        <v>6617</v>
      </c>
      <c r="I10" s="108">
        <v>6648</v>
      </c>
      <c r="J10" s="108"/>
      <c r="K10" s="108">
        <v>1741.999999999962</v>
      </c>
      <c r="L10" s="108">
        <v>1641.0000000000359</v>
      </c>
      <c r="M10" s="108"/>
      <c r="N10" s="108">
        <f t="shared" si="0"/>
        <v>115381.99999999996</v>
      </c>
      <c r="O10" s="108">
        <f t="shared" si="0"/>
        <v>117879.00000000003</v>
      </c>
      <c r="R10" s="85"/>
      <c r="S10" s="94"/>
      <c r="T10" s="94"/>
      <c r="U10" s="85"/>
      <c r="V10" s="94"/>
      <c r="W10" s="94"/>
      <c r="X10" s="13"/>
      <c r="Y10" s="13"/>
      <c r="AA10" s="13"/>
      <c r="AB10" s="13"/>
      <c r="AD10" s="13"/>
      <c r="AE10" s="13"/>
    </row>
    <row r="11" spans="1:31" x14ac:dyDescent="0.25">
      <c r="A11" s="107" t="s">
        <v>262</v>
      </c>
      <c r="B11" s="108">
        <f>B8-B9-B10</f>
        <v>431425</v>
      </c>
      <c r="C11" s="108">
        <f>C8-C9-C10</f>
        <v>371444</v>
      </c>
      <c r="D11" s="108"/>
      <c r="E11" s="108">
        <f>E8-E9-E10</f>
        <v>46335</v>
      </c>
      <c r="F11" s="108">
        <f>F8-F9-F10</f>
        <v>42091</v>
      </c>
      <c r="G11" s="108"/>
      <c r="H11" s="108">
        <f>H8-H9-H10</f>
        <v>26248</v>
      </c>
      <c r="I11" s="108">
        <f>I8-I9-I10</f>
        <v>22945</v>
      </c>
      <c r="J11" s="108"/>
      <c r="K11" s="108">
        <f>K8-K9-K10</f>
        <v>13234.999999999493</v>
      </c>
      <c r="L11" s="108">
        <f>L8-L9-L10</f>
        <v>12300.000000000218</v>
      </c>
      <c r="M11" s="108"/>
      <c r="N11" s="108">
        <f t="shared" si="0"/>
        <v>517242.99999999948</v>
      </c>
      <c r="O11" s="108">
        <f t="shared" si="0"/>
        <v>448780.00000000023</v>
      </c>
      <c r="R11" s="85"/>
      <c r="S11" s="94"/>
      <c r="T11" s="94"/>
      <c r="U11" s="85"/>
      <c r="V11" s="94"/>
      <c r="W11" s="94"/>
      <c r="X11" s="13"/>
      <c r="Y11" s="13"/>
      <c r="AA11" s="13"/>
      <c r="AB11" s="13"/>
      <c r="AD11" s="13"/>
      <c r="AE11" s="13"/>
    </row>
    <row r="12" spans="1:31" ht="8.25" customHeight="1" x14ac:dyDescent="0.25">
      <c r="A12" s="10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R12" s="85"/>
      <c r="S12" s="94"/>
      <c r="T12" s="94"/>
      <c r="U12" s="85"/>
      <c r="V12" s="94"/>
      <c r="W12" s="94"/>
      <c r="X12" s="13"/>
      <c r="Y12" s="13"/>
      <c r="AA12" s="13"/>
      <c r="AB12" s="13"/>
      <c r="AD12" s="13"/>
      <c r="AE12" s="13"/>
    </row>
    <row r="13" spans="1:31" x14ac:dyDescent="0.25">
      <c r="A13" s="106" t="s">
        <v>263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R13" s="85"/>
      <c r="S13" s="94"/>
      <c r="T13" s="94"/>
      <c r="U13" s="85"/>
      <c r="V13" s="94"/>
      <c r="W13" s="94"/>
      <c r="X13" s="13"/>
      <c r="Y13" s="13"/>
      <c r="AA13" s="13"/>
      <c r="AB13" s="13"/>
      <c r="AD13" s="13"/>
      <c r="AE13" s="13"/>
    </row>
    <row r="14" spans="1:31" x14ac:dyDescent="0.25">
      <c r="A14" s="104" t="s">
        <v>122</v>
      </c>
      <c r="B14" s="105">
        <v>60756</v>
      </c>
      <c r="C14" s="105">
        <v>40483</v>
      </c>
      <c r="D14" s="105"/>
      <c r="E14" s="105">
        <v>4270</v>
      </c>
      <c r="F14" s="105">
        <v>3166</v>
      </c>
      <c r="G14" s="105"/>
      <c r="H14" s="105">
        <v>4434</v>
      </c>
      <c r="I14" s="105">
        <v>3021</v>
      </c>
      <c r="J14" s="105"/>
      <c r="K14" s="105">
        <v>1975.0000000000025</v>
      </c>
      <c r="L14" s="105">
        <v>983.0000000000108</v>
      </c>
      <c r="M14" s="105"/>
      <c r="N14" s="105">
        <f t="shared" ref="N14:O18" si="1">B14+E14+H14+K14</f>
        <v>71435</v>
      </c>
      <c r="O14" s="105">
        <f t="shared" si="1"/>
        <v>47653.000000000007</v>
      </c>
      <c r="R14" s="50"/>
      <c r="S14" s="14"/>
      <c r="T14" s="14"/>
      <c r="U14" s="50"/>
      <c r="V14" s="94"/>
      <c r="W14" s="94"/>
      <c r="X14" s="13"/>
      <c r="Y14" s="13"/>
      <c r="AA14" s="13"/>
      <c r="AB14" s="13"/>
      <c r="AD14" s="13"/>
      <c r="AE14" s="13"/>
    </row>
    <row r="15" spans="1:31" x14ac:dyDescent="0.25">
      <c r="A15" s="104" t="s">
        <v>123</v>
      </c>
      <c r="B15" s="105">
        <v>93389</v>
      </c>
      <c r="C15" s="105">
        <v>53311</v>
      </c>
      <c r="D15" s="105"/>
      <c r="E15" s="105">
        <v>16003</v>
      </c>
      <c r="F15" s="105">
        <v>9857</v>
      </c>
      <c r="G15" s="105"/>
      <c r="H15" s="105">
        <v>6126</v>
      </c>
      <c r="I15" s="105">
        <v>3510</v>
      </c>
      <c r="J15" s="105"/>
      <c r="K15" s="105">
        <v>3425.9999999999886</v>
      </c>
      <c r="L15" s="105">
        <v>1799.0000000000005</v>
      </c>
      <c r="M15" s="105"/>
      <c r="N15" s="105">
        <f t="shared" si="1"/>
        <v>118943.99999999999</v>
      </c>
      <c r="O15" s="105">
        <f t="shared" si="1"/>
        <v>68477</v>
      </c>
      <c r="R15" s="50"/>
      <c r="S15" s="14"/>
      <c r="T15" s="14"/>
      <c r="U15" s="50"/>
      <c r="V15" s="94"/>
      <c r="W15" s="94"/>
      <c r="X15" s="13"/>
      <c r="Y15" s="13"/>
      <c r="AA15" s="13"/>
      <c r="AB15" s="13"/>
      <c r="AD15" s="13"/>
      <c r="AE15" s="13"/>
    </row>
    <row r="16" spans="1:31" x14ac:dyDescent="0.25">
      <c r="A16" s="104" t="s">
        <v>124</v>
      </c>
      <c r="B16" s="105">
        <v>70320</v>
      </c>
      <c r="C16" s="105">
        <v>63328</v>
      </c>
      <c r="D16" s="105"/>
      <c r="E16" s="105">
        <v>6878</v>
      </c>
      <c r="F16" s="105">
        <v>6073</v>
      </c>
      <c r="G16" s="105"/>
      <c r="H16" s="105">
        <v>4873</v>
      </c>
      <c r="I16" s="105">
        <v>4197</v>
      </c>
      <c r="J16" s="105"/>
      <c r="K16" s="105">
        <v>2151.0000000000041</v>
      </c>
      <c r="L16" s="105">
        <v>2161.9999999999163</v>
      </c>
      <c r="M16" s="105"/>
      <c r="N16" s="105">
        <f t="shared" si="1"/>
        <v>84222</v>
      </c>
      <c r="O16" s="105">
        <f t="shared" si="1"/>
        <v>75759.999999999913</v>
      </c>
      <c r="Q16" s="50"/>
      <c r="R16" s="50"/>
      <c r="S16" s="14"/>
      <c r="T16" s="14"/>
      <c r="U16" s="14"/>
      <c r="V16" s="14"/>
      <c r="W16" s="14"/>
      <c r="X16" s="14"/>
      <c r="Y16" s="14"/>
      <c r="Z16" s="50"/>
      <c r="AA16" s="14"/>
      <c r="AB16" s="14"/>
      <c r="AC16" s="50"/>
      <c r="AD16" s="14"/>
      <c r="AE16" s="14"/>
    </row>
    <row r="17" spans="1:31" ht="23.25" customHeight="1" x14ac:dyDescent="0.25">
      <c r="A17" t="s">
        <v>21</v>
      </c>
      <c r="B17" s="12">
        <v>39517</v>
      </c>
      <c r="C17" s="12">
        <v>32903</v>
      </c>
      <c r="D17" s="12"/>
      <c r="E17" s="12">
        <v>4514</v>
      </c>
      <c r="F17" s="12">
        <v>3980</v>
      </c>
      <c r="G17" s="12"/>
      <c r="H17" s="12">
        <v>2653</v>
      </c>
      <c r="I17" s="12">
        <v>2033</v>
      </c>
      <c r="J17" s="12"/>
      <c r="K17" s="12">
        <v>1234.9999999999941</v>
      </c>
      <c r="L17" s="12">
        <v>1050.0000000000118</v>
      </c>
      <c r="M17" s="12"/>
      <c r="N17" s="12">
        <f t="shared" si="1"/>
        <v>47918.999999999993</v>
      </c>
      <c r="O17" s="12">
        <f t="shared" si="1"/>
        <v>39966.000000000015</v>
      </c>
      <c r="R17" s="50"/>
      <c r="S17" s="14"/>
      <c r="T17" s="14"/>
      <c r="U17" s="50"/>
      <c r="V17" s="14"/>
      <c r="W17" s="14"/>
      <c r="X17" s="13"/>
      <c r="Y17" s="13"/>
      <c r="AA17" s="13"/>
      <c r="AB17" s="13"/>
      <c r="AD17" s="13"/>
      <c r="AE17" s="13"/>
    </row>
    <row r="18" spans="1:31" x14ac:dyDescent="0.25">
      <c r="A18" t="s">
        <v>22</v>
      </c>
      <c r="B18" s="12">
        <v>2951</v>
      </c>
      <c r="C18" s="12">
        <v>7445</v>
      </c>
      <c r="D18" s="12"/>
      <c r="E18" s="12">
        <v>157</v>
      </c>
      <c r="F18" s="12">
        <v>313</v>
      </c>
      <c r="G18" s="12"/>
      <c r="H18" s="12">
        <v>59</v>
      </c>
      <c r="I18" s="12">
        <v>106</v>
      </c>
      <c r="J18" s="12"/>
      <c r="K18" s="12">
        <v>15.000000000000016</v>
      </c>
      <c r="L18" s="12">
        <v>26.999999999999876</v>
      </c>
      <c r="M18" s="12"/>
      <c r="N18" s="12">
        <f t="shared" si="1"/>
        <v>3182</v>
      </c>
      <c r="O18" s="12">
        <f t="shared" si="1"/>
        <v>7891</v>
      </c>
      <c r="R18" s="85"/>
      <c r="S18" s="94"/>
      <c r="T18" s="94"/>
      <c r="U18" s="85"/>
      <c r="V18" s="94"/>
      <c r="W18" s="94"/>
      <c r="AD18" s="13"/>
      <c r="AE18" s="13"/>
    </row>
    <row r="19" spans="1:31" x14ac:dyDescent="0.2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R19" s="85"/>
      <c r="S19" s="94"/>
      <c r="T19" s="94"/>
      <c r="U19" s="85"/>
      <c r="V19" s="94"/>
      <c r="W19" s="94"/>
      <c r="X19" s="13"/>
      <c r="Y19" s="13"/>
      <c r="AA19" s="13"/>
      <c r="AB19" s="13"/>
      <c r="AD19" s="13"/>
      <c r="AE19" s="13"/>
    </row>
    <row r="20" spans="1:31" x14ac:dyDescent="0.25">
      <c r="A20" t="s">
        <v>23</v>
      </c>
      <c r="B20" s="12">
        <v>949389</v>
      </c>
      <c r="C20" s="12">
        <v>984143</v>
      </c>
      <c r="D20" s="12"/>
      <c r="E20" s="12">
        <v>94440</v>
      </c>
      <c r="F20" s="12">
        <v>108002</v>
      </c>
      <c r="G20" s="12"/>
      <c r="H20" s="12">
        <v>37835</v>
      </c>
      <c r="I20" s="12">
        <v>34912</v>
      </c>
      <c r="J20" s="12"/>
      <c r="K20" s="12">
        <v>31698.000000000349</v>
      </c>
      <c r="L20" s="12">
        <v>33342.000000000146</v>
      </c>
      <c r="M20" s="12"/>
      <c r="N20" s="12">
        <f t="shared" ref="N20:O24" si="2">B20+E20+H20+K20</f>
        <v>1113362.0000000005</v>
      </c>
      <c r="O20" s="12">
        <f t="shared" si="2"/>
        <v>1160399.0000000002</v>
      </c>
      <c r="R20" s="85"/>
      <c r="S20" s="94"/>
      <c r="T20" s="94"/>
      <c r="U20" s="85"/>
      <c r="V20" s="94"/>
      <c r="W20" s="94"/>
      <c r="X20" s="13"/>
      <c r="Y20" s="13"/>
      <c r="AA20" s="13"/>
      <c r="AB20" s="13"/>
      <c r="AD20" s="13"/>
      <c r="AE20" s="13"/>
    </row>
    <row r="21" spans="1:31" x14ac:dyDescent="0.25">
      <c r="A21" t="s">
        <v>24</v>
      </c>
      <c r="B21" s="12">
        <v>92372</v>
      </c>
      <c r="C21" s="12">
        <v>64049</v>
      </c>
      <c r="D21" s="12"/>
      <c r="E21" s="12">
        <v>10704</v>
      </c>
      <c r="F21" s="12">
        <v>8421</v>
      </c>
      <c r="G21" s="12"/>
      <c r="H21" s="12">
        <v>3227</v>
      </c>
      <c r="I21" s="12">
        <v>2289</v>
      </c>
      <c r="J21" s="12"/>
      <c r="K21" s="12">
        <v>3338.0000000000482</v>
      </c>
      <c r="L21" s="12">
        <v>2482</v>
      </c>
      <c r="M21" s="12"/>
      <c r="N21" s="12">
        <f t="shared" si="2"/>
        <v>109641.00000000004</v>
      </c>
      <c r="O21" s="12">
        <f t="shared" si="2"/>
        <v>77241</v>
      </c>
      <c r="R21" s="85"/>
      <c r="S21" s="94"/>
      <c r="T21" s="94"/>
      <c r="U21" s="85"/>
      <c r="V21" s="94"/>
      <c r="W21" s="94"/>
      <c r="X21" s="13"/>
      <c r="Y21" s="13"/>
      <c r="AA21" s="13"/>
      <c r="AB21" s="13"/>
      <c r="AD21" s="13"/>
      <c r="AE21" s="13"/>
    </row>
    <row r="22" spans="1:31" x14ac:dyDescent="0.25">
      <c r="A22" t="s">
        <v>25</v>
      </c>
      <c r="B22" s="12">
        <v>58555</v>
      </c>
      <c r="C22" s="12">
        <v>49906</v>
      </c>
      <c r="D22" s="12"/>
      <c r="E22" s="12">
        <v>8769</v>
      </c>
      <c r="F22" s="12">
        <v>8837</v>
      </c>
      <c r="G22" s="12"/>
      <c r="H22" s="12">
        <v>2287</v>
      </c>
      <c r="I22" s="12">
        <v>1852</v>
      </c>
      <c r="J22" s="12"/>
      <c r="K22" s="12">
        <v>2094.9999999999764</v>
      </c>
      <c r="L22" s="12">
        <v>1819.000000000018</v>
      </c>
      <c r="M22" s="12"/>
      <c r="N22" s="12">
        <f t="shared" si="2"/>
        <v>71705.999999999971</v>
      </c>
      <c r="O22" s="12">
        <f t="shared" si="2"/>
        <v>62414.000000000015</v>
      </c>
      <c r="R22" s="85"/>
      <c r="S22" s="94"/>
      <c r="T22" s="94"/>
      <c r="U22" s="85"/>
      <c r="V22" s="94"/>
      <c r="W22" s="94"/>
      <c r="Y22" s="13"/>
      <c r="AB22" s="13"/>
      <c r="AD22" s="13"/>
      <c r="AE22" s="13"/>
    </row>
    <row r="23" spans="1:31" x14ac:dyDescent="0.25">
      <c r="A23" t="s">
        <v>26</v>
      </c>
      <c r="B23" s="12">
        <v>1106</v>
      </c>
      <c r="C23" s="12">
        <v>190229</v>
      </c>
      <c r="D23" s="12"/>
      <c r="E23" s="12">
        <v>92</v>
      </c>
      <c r="F23" s="12">
        <v>21941</v>
      </c>
      <c r="G23" s="12"/>
      <c r="H23" s="12">
        <v>23</v>
      </c>
      <c r="I23" s="12">
        <v>4018</v>
      </c>
      <c r="J23" s="12"/>
      <c r="K23" s="12">
        <v>16.000000000000099</v>
      </c>
      <c r="L23" s="12">
        <v>6591.0000000001191</v>
      </c>
      <c r="M23" s="12"/>
      <c r="N23" s="12">
        <f t="shared" si="2"/>
        <v>1237</v>
      </c>
      <c r="O23" s="12">
        <f t="shared" si="2"/>
        <v>222779.00000000012</v>
      </c>
      <c r="R23" s="85"/>
      <c r="S23" s="94"/>
      <c r="T23" s="94"/>
      <c r="U23" s="85"/>
      <c r="V23" s="94"/>
      <c r="W23" s="94"/>
      <c r="X23" s="13"/>
      <c r="AA23" s="13"/>
      <c r="AD23" s="13"/>
      <c r="AE23" s="13"/>
    </row>
    <row r="24" spans="1:31" x14ac:dyDescent="0.25">
      <c r="A24" t="s">
        <v>27</v>
      </c>
      <c r="B24" s="12">
        <v>59399</v>
      </c>
      <c r="C24" s="12">
        <v>18657</v>
      </c>
      <c r="D24" s="12"/>
      <c r="E24" s="12">
        <v>3248</v>
      </c>
      <c r="F24" s="12">
        <v>1555</v>
      </c>
      <c r="G24" s="12"/>
      <c r="H24" s="12">
        <v>3092</v>
      </c>
      <c r="I24" s="12">
        <v>1011</v>
      </c>
      <c r="J24" s="12"/>
      <c r="K24" s="12">
        <v>1709.9999999999934</v>
      </c>
      <c r="L24" s="12">
        <v>536.99999999999193</v>
      </c>
      <c r="M24" s="12"/>
      <c r="N24" s="12">
        <f t="shared" si="2"/>
        <v>67449</v>
      </c>
      <c r="O24" s="12">
        <f t="shared" si="2"/>
        <v>21759.999999999993</v>
      </c>
      <c r="R24" s="85"/>
      <c r="S24" s="94"/>
      <c r="T24" s="94"/>
      <c r="U24" s="85"/>
      <c r="V24" s="94"/>
      <c r="W24" s="94"/>
      <c r="X24" s="13"/>
      <c r="AA24" s="13"/>
      <c r="AD24" s="13"/>
      <c r="AE24" s="13"/>
    </row>
    <row r="25" spans="1:31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R25" s="85"/>
      <c r="S25" s="85"/>
      <c r="T25" s="94"/>
      <c r="U25" s="85"/>
      <c r="V25" s="94"/>
      <c r="W25" s="94"/>
      <c r="X25" s="13"/>
      <c r="Y25" s="13"/>
      <c r="AA25" s="13"/>
      <c r="AB25" s="13"/>
      <c r="AD25" s="13"/>
      <c r="AE25" s="13"/>
    </row>
    <row r="26" spans="1:31" x14ac:dyDescent="0.25">
      <c r="A26" t="s">
        <v>28</v>
      </c>
      <c r="B26" s="12">
        <v>191210</v>
      </c>
      <c r="C26" s="12">
        <v>225870</v>
      </c>
      <c r="D26" s="12"/>
      <c r="E26" s="12">
        <v>17337</v>
      </c>
      <c r="F26" s="12">
        <v>21073</v>
      </c>
      <c r="G26" s="12"/>
      <c r="H26" s="12">
        <v>9754</v>
      </c>
      <c r="I26" s="12">
        <v>12082</v>
      </c>
      <c r="J26" s="12"/>
      <c r="K26" s="12">
        <v>4870.0000000000109</v>
      </c>
      <c r="L26" s="12">
        <v>6246.9999999999945</v>
      </c>
      <c r="M26" s="12"/>
      <c r="N26" s="12">
        <f t="shared" ref="N26:O31" si="3">B26+E26+H26+K26</f>
        <v>223171</v>
      </c>
      <c r="O26" s="12">
        <f t="shared" si="3"/>
        <v>265272</v>
      </c>
      <c r="R26" s="85"/>
      <c r="S26" s="94"/>
      <c r="T26" s="94"/>
      <c r="U26" s="85"/>
      <c r="V26" s="94"/>
      <c r="W26" s="94"/>
      <c r="X26" s="13"/>
      <c r="Y26" s="13"/>
      <c r="AA26" s="13"/>
      <c r="AB26" s="13"/>
      <c r="AD26" s="13"/>
      <c r="AE26" s="13"/>
    </row>
    <row r="27" spans="1:31" x14ac:dyDescent="0.25">
      <c r="A27" t="s">
        <v>29</v>
      </c>
      <c r="B27" s="12">
        <v>657864</v>
      </c>
      <c r="C27" s="12">
        <v>642393</v>
      </c>
      <c r="D27" s="12"/>
      <c r="E27" s="12">
        <v>64861</v>
      </c>
      <c r="F27" s="12">
        <v>70641</v>
      </c>
      <c r="G27" s="12"/>
      <c r="H27" s="12">
        <v>43143</v>
      </c>
      <c r="I27" s="12">
        <v>42764</v>
      </c>
      <c r="J27" s="12"/>
      <c r="K27" s="12">
        <v>23867.000000000618</v>
      </c>
      <c r="L27" s="12">
        <v>24463.000000000229</v>
      </c>
      <c r="M27" s="12"/>
      <c r="N27" s="12">
        <f t="shared" si="3"/>
        <v>789735.00000000058</v>
      </c>
      <c r="O27" s="12">
        <f t="shared" si="3"/>
        <v>780261.00000000023</v>
      </c>
      <c r="R27" s="85"/>
      <c r="S27" s="94"/>
      <c r="T27" s="94"/>
      <c r="U27" s="85"/>
      <c r="V27" s="94"/>
      <c r="W27" s="94"/>
      <c r="X27" s="13"/>
      <c r="Y27" s="13"/>
      <c r="AA27" s="13"/>
      <c r="AB27" s="13"/>
      <c r="AD27" s="13"/>
      <c r="AE27" s="13"/>
    </row>
    <row r="28" spans="1:31" x14ac:dyDescent="0.25">
      <c r="A28" t="s">
        <v>30</v>
      </c>
      <c r="B28" s="12">
        <v>1054285</v>
      </c>
      <c r="C28" s="12">
        <v>1088387</v>
      </c>
      <c r="D28" s="12"/>
      <c r="E28" s="12">
        <v>92796</v>
      </c>
      <c r="F28" s="12">
        <v>97159</v>
      </c>
      <c r="G28" s="12"/>
      <c r="H28" s="12">
        <v>54270</v>
      </c>
      <c r="I28" s="12">
        <v>55597</v>
      </c>
      <c r="J28" s="12"/>
      <c r="K28" s="12">
        <v>37683.999999999833</v>
      </c>
      <c r="L28" s="12">
        <v>38265.000000000429</v>
      </c>
      <c r="M28" s="12"/>
      <c r="N28" s="12">
        <f t="shared" si="3"/>
        <v>1239034.9999999998</v>
      </c>
      <c r="O28" s="12">
        <f t="shared" si="3"/>
        <v>1279408.0000000005</v>
      </c>
      <c r="R28" s="85"/>
      <c r="S28" s="94"/>
      <c r="T28" s="94"/>
      <c r="U28" s="85"/>
      <c r="V28" s="94"/>
      <c r="W28" s="94"/>
      <c r="X28" s="13"/>
      <c r="Y28" s="13"/>
      <c r="AA28" s="13"/>
      <c r="AB28" s="13"/>
      <c r="AD28" s="13"/>
      <c r="AE28" s="13"/>
    </row>
    <row r="29" spans="1:31" x14ac:dyDescent="0.25">
      <c r="A29" t="s">
        <v>31</v>
      </c>
      <c r="B29" s="12">
        <v>479833</v>
      </c>
      <c r="C29" s="12">
        <v>669984</v>
      </c>
      <c r="D29" s="12"/>
      <c r="E29" s="12">
        <v>42636</v>
      </c>
      <c r="F29" s="12">
        <v>59198</v>
      </c>
      <c r="G29" s="12"/>
      <c r="H29" s="12">
        <v>27312</v>
      </c>
      <c r="I29" s="12">
        <v>37629</v>
      </c>
      <c r="J29" s="12"/>
      <c r="K29" s="12">
        <v>72947.000000000015</v>
      </c>
      <c r="L29" s="12">
        <v>60520.999999999971</v>
      </c>
      <c r="M29" s="12"/>
      <c r="N29" s="12">
        <f t="shared" si="3"/>
        <v>622728</v>
      </c>
      <c r="O29" s="12">
        <f t="shared" si="3"/>
        <v>827332</v>
      </c>
      <c r="R29" s="85"/>
      <c r="S29" s="94"/>
      <c r="T29" s="94"/>
      <c r="U29" s="85"/>
      <c r="V29" s="94"/>
      <c r="W29" s="94"/>
      <c r="X29" s="13"/>
      <c r="Y29" s="13"/>
      <c r="AA29" s="13"/>
      <c r="AB29" s="13"/>
      <c r="AD29" s="13"/>
      <c r="AE29" s="13"/>
    </row>
    <row r="30" spans="1:31" x14ac:dyDescent="0.25">
      <c r="A30" t="s">
        <v>32</v>
      </c>
      <c r="B30" s="12">
        <v>596575</v>
      </c>
      <c r="C30" s="12">
        <v>614801</v>
      </c>
      <c r="D30" s="12"/>
      <c r="E30" s="12">
        <v>60702</v>
      </c>
      <c r="F30" s="12">
        <v>64314</v>
      </c>
      <c r="G30" s="12"/>
      <c r="H30" s="12">
        <v>33780</v>
      </c>
      <c r="I30" s="12">
        <v>34796</v>
      </c>
      <c r="J30" s="12"/>
      <c r="K30" s="12">
        <v>19555.99999999984</v>
      </c>
      <c r="L30" s="12">
        <v>17219.999999999676</v>
      </c>
      <c r="M30" s="12"/>
      <c r="N30" s="12">
        <f t="shared" si="3"/>
        <v>710612.99999999988</v>
      </c>
      <c r="O30" s="12">
        <f t="shared" si="3"/>
        <v>731130.99999999965</v>
      </c>
      <c r="R30" s="85"/>
      <c r="S30" s="94"/>
      <c r="T30" s="94"/>
      <c r="U30" s="85"/>
      <c r="V30" s="94"/>
      <c r="W30" s="94"/>
      <c r="X30" s="13"/>
      <c r="Y30" s="13"/>
      <c r="AA30" s="13"/>
      <c r="AB30" s="13"/>
      <c r="AD30" s="13"/>
      <c r="AE30" s="13"/>
    </row>
    <row r="31" spans="1:31" x14ac:dyDescent="0.25">
      <c r="A31" t="s">
        <v>33</v>
      </c>
      <c r="B31" s="12">
        <v>3345300</v>
      </c>
      <c r="C31" s="12">
        <v>5177083</v>
      </c>
      <c r="D31" s="12"/>
      <c r="E31" s="12">
        <f>E6-E8-E17-E18-E20-E26-E27-E28-E29-E30</f>
        <v>258960</v>
      </c>
      <c r="F31" s="12">
        <f>F6-F8-F17-F18-F20-F26-F27-F28-F29-F30</f>
        <v>313953</v>
      </c>
      <c r="G31" s="12"/>
      <c r="H31" s="12">
        <v>175362</v>
      </c>
      <c r="I31" s="12">
        <v>280650</v>
      </c>
      <c r="J31" s="12"/>
      <c r="K31" s="12">
        <v>92550.999999999767</v>
      </c>
      <c r="L31" s="12">
        <v>94099.999999999302</v>
      </c>
      <c r="M31" s="12"/>
      <c r="N31" s="12">
        <f t="shared" si="3"/>
        <v>3872173</v>
      </c>
      <c r="O31" s="12">
        <f t="shared" si="3"/>
        <v>5865785.9999999991</v>
      </c>
      <c r="R31" s="85"/>
      <c r="S31" s="94"/>
      <c r="T31" s="94"/>
      <c r="U31" s="85"/>
      <c r="V31" s="94"/>
      <c r="W31" s="94"/>
    </row>
    <row r="32" spans="1:31" x14ac:dyDescent="0.25">
      <c r="R32" s="85"/>
      <c r="S32" s="94"/>
      <c r="T32" s="94"/>
      <c r="U32" s="85"/>
      <c r="V32" s="94"/>
      <c r="W32" s="94"/>
    </row>
    <row r="33" spans="1:23" x14ac:dyDescent="0.25">
      <c r="A33" s="9" t="s">
        <v>34</v>
      </c>
      <c r="B33" s="9" t="s">
        <v>90</v>
      </c>
      <c r="R33" s="85"/>
      <c r="S33" s="94"/>
      <c r="T33" s="94"/>
      <c r="U33" s="85"/>
      <c r="V33" s="94"/>
      <c r="W33" s="94"/>
    </row>
    <row r="34" spans="1:23" ht="50.25" customHeight="1" x14ac:dyDescent="0.25">
      <c r="B34" s="153" t="s">
        <v>87</v>
      </c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R34" s="85"/>
      <c r="S34" s="85"/>
      <c r="T34" s="85"/>
      <c r="U34" s="85"/>
      <c r="V34" s="85"/>
    </row>
    <row r="35" spans="1:23" x14ac:dyDescent="0.2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23" x14ac:dyDescent="0.25">
      <c r="A36" s="9" t="s">
        <v>36</v>
      </c>
      <c r="B36" s="9" t="s">
        <v>37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23" x14ac:dyDescent="0.25">
      <c r="B37" s="9" t="s">
        <v>38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23" x14ac:dyDescent="0.25">
      <c r="B38" s="9" t="s">
        <v>39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23" x14ac:dyDescent="0.25">
      <c r="B39" s="152" t="s">
        <v>40</v>
      </c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</row>
    <row r="40" spans="1:23" x14ac:dyDescent="0.25"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</row>
  </sheetData>
  <mergeCells count="12">
    <mergeCell ref="B39:P40"/>
    <mergeCell ref="B34:O34"/>
    <mergeCell ref="R3:S3"/>
    <mergeCell ref="U3:V3"/>
    <mergeCell ref="X3:Y3"/>
    <mergeCell ref="AA3:AB3"/>
    <mergeCell ref="AD3:AE3"/>
    <mergeCell ref="B3:C3"/>
    <mergeCell ref="E3:F3"/>
    <mergeCell ref="H3:I3"/>
    <mergeCell ref="K3:L3"/>
    <mergeCell ref="N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"/>
  <sheetViews>
    <sheetView zoomScale="90" zoomScaleNormal="90" workbookViewId="0">
      <selection activeCell="A42" sqref="A42"/>
    </sheetView>
  </sheetViews>
  <sheetFormatPr defaultRowHeight="15" x14ac:dyDescent="0.25"/>
  <sheetData>
    <row r="1" spans="1:1" s="10" customFormat="1" ht="17.25" customHeight="1" x14ac:dyDescent="0.3">
      <c r="A1" s="3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S68"/>
  <sheetViews>
    <sheetView workbookViewId="0">
      <selection activeCell="C42" sqref="C42"/>
    </sheetView>
  </sheetViews>
  <sheetFormatPr defaultRowHeight="15" x14ac:dyDescent="0.25"/>
  <cols>
    <col min="1" max="1" width="47.42578125" bestFit="1" customWidth="1"/>
    <col min="2" max="3" width="11.5703125" bestFit="1" customWidth="1"/>
    <col min="4" max="4" width="11.5703125" style="85" customWidth="1"/>
    <col min="5" max="5" width="42.42578125" bestFit="1" customWidth="1"/>
    <col min="6" max="6" width="10.140625" customWidth="1"/>
    <col min="7" max="7" width="10.85546875" bestFit="1" customWidth="1"/>
    <col min="8" max="8" width="10.85546875" style="85" customWidth="1"/>
    <col min="9" max="9" width="42.42578125" bestFit="1" customWidth="1"/>
    <col min="10" max="10" width="11.28515625" bestFit="1" customWidth="1"/>
    <col min="11" max="11" width="10.5703125" customWidth="1"/>
    <col min="12" max="12" width="10.5703125" style="85" customWidth="1"/>
    <col min="13" max="13" width="37.140625" bestFit="1" customWidth="1"/>
    <col min="14" max="14" width="11.5703125" bestFit="1" customWidth="1"/>
    <col min="15" max="15" width="11.85546875" customWidth="1"/>
    <col min="16" max="16" width="11.85546875" style="85" customWidth="1"/>
    <col min="17" max="17" width="37.140625" bestFit="1" customWidth="1"/>
    <col min="18" max="18" width="10.28515625" customWidth="1"/>
    <col min="19" max="19" width="11" customWidth="1"/>
    <col min="20" max="21" width="9.5703125" bestFit="1" customWidth="1"/>
  </cols>
  <sheetData>
    <row r="1" spans="1:19" x14ac:dyDescent="0.25">
      <c r="B1" s="155" t="s">
        <v>12</v>
      </c>
      <c r="C1" s="155"/>
      <c r="D1" s="92"/>
      <c r="F1" s="155" t="s">
        <v>13</v>
      </c>
      <c r="G1" s="155"/>
      <c r="H1" s="92"/>
      <c r="I1" s="1"/>
      <c r="J1" s="155" t="s">
        <v>14</v>
      </c>
      <c r="K1" s="155"/>
      <c r="L1" s="92"/>
      <c r="M1" s="1"/>
      <c r="N1" s="155" t="s">
        <v>15</v>
      </c>
      <c r="O1" s="155"/>
      <c r="P1" s="92"/>
      <c r="Q1" s="1"/>
      <c r="R1" s="155" t="s">
        <v>16</v>
      </c>
      <c r="S1" s="155"/>
    </row>
    <row r="2" spans="1:19" x14ac:dyDescent="0.25">
      <c r="B2" s="155" t="s">
        <v>17</v>
      </c>
      <c r="C2" s="155"/>
      <c r="D2" s="92"/>
      <c r="F2" s="155" t="s">
        <v>17</v>
      </c>
      <c r="G2" s="155"/>
      <c r="H2" s="92"/>
      <c r="I2" s="92"/>
      <c r="J2" s="155" t="s">
        <v>17</v>
      </c>
      <c r="K2" s="155"/>
      <c r="L2" s="92"/>
      <c r="M2" s="92"/>
      <c r="N2" s="155" t="s">
        <v>17</v>
      </c>
      <c r="O2" s="155"/>
      <c r="P2" s="92"/>
      <c r="Q2" s="92"/>
      <c r="R2" s="155" t="s">
        <v>17</v>
      </c>
      <c r="S2" s="155"/>
    </row>
    <row r="3" spans="1:19" x14ac:dyDescent="0.25">
      <c r="B3" s="93"/>
      <c r="C3" s="85"/>
      <c r="D3" s="93"/>
      <c r="J3" s="12"/>
      <c r="M3" s="93"/>
      <c r="N3" s="93"/>
    </row>
    <row r="4" spans="1:19" x14ac:dyDescent="0.25">
      <c r="A4" s="85"/>
      <c r="B4" s="156" t="s">
        <v>94</v>
      </c>
      <c r="C4" s="156"/>
      <c r="D4" s="41"/>
      <c r="E4" s="93"/>
      <c r="F4" s="156" t="s">
        <v>96</v>
      </c>
      <c r="G4" s="156"/>
      <c r="H4" s="41"/>
      <c r="I4" s="93"/>
      <c r="J4" s="156" t="s">
        <v>98</v>
      </c>
      <c r="K4" s="156"/>
      <c r="L4" s="41"/>
      <c r="M4" s="93"/>
      <c r="N4" s="156" t="s">
        <v>100</v>
      </c>
      <c r="O4" s="156"/>
      <c r="P4" s="41"/>
      <c r="Q4" s="93"/>
      <c r="R4" s="156" t="s">
        <v>92</v>
      </c>
      <c r="S4" s="156"/>
    </row>
    <row r="5" spans="1:19" x14ac:dyDescent="0.25">
      <c r="A5" s="85"/>
      <c r="B5" s="93"/>
      <c r="C5" s="85"/>
      <c r="D5" s="93"/>
      <c r="E5" s="85"/>
      <c r="F5" s="85"/>
      <c r="G5" s="85"/>
      <c r="I5" s="85"/>
      <c r="J5" s="12"/>
      <c r="K5" s="85"/>
      <c r="M5" s="93"/>
      <c r="N5" s="93"/>
      <c r="O5" s="85"/>
      <c r="Q5" s="85"/>
      <c r="R5" s="85"/>
      <c r="S5" s="85"/>
    </row>
    <row r="6" spans="1:19" x14ac:dyDescent="0.25">
      <c r="A6" s="85" t="s">
        <v>19</v>
      </c>
      <c r="B6" s="12">
        <v>8110876</v>
      </c>
      <c r="D6" s="12"/>
      <c r="E6" s="85" t="s">
        <v>19</v>
      </c>
      <c r="F6" s="12">
        <v>723863</v>
      </c>
      <c r="G6" s="12"/>
      <c r="H6" s="12"/>
      <c r="I6" s="85" t="s">
        <v>19</v>
      </c>
      <c r="J6" s="12">
        <v>433839</v>
      </c>
      <c r="K6" s="93"/>
      <c r="L6" s="93"/>
      <c r="M6" s="85" t="s">
        <v>19</v>
      </c>
      <c r="N6" s="12">
        <v>310097</v>
      </c>
      <c r="O6" s="93"/>
      <c r="P6" s="93"/>
      <c r="Q6" s="85" t="s">
        <v>19</v>
      </c>
      <c r="R6" s="12">
        <v>9578675</v>
      </c>
      <c r="S6" s="93"/>
    </row>
    <row r="7" spans="1:19" x14ac:dyDescent="0.25">
      <c r="A7" s="85"/>
      <c r="B7" s="12"/>
      <c r="D7" s="12"/>
      <c r="F7" s="12"/>
      <c r="G7" s="12"/>
      <c r="H7" s="12"/>
      <c r="I7" s="85"/>
      <c r="J7" s="12"/>
      <c r="K7" s="93"/>
      <c r="L7" s="93"/>
      <c r="M7" s="85"/>
      <c r="N7" s="12"/>
      <c r="O7" s="93"/>
      <c r="P7" s="93"/>
      <c r="Q7" s="85"/>
      <c r="R7" s="12"/>
      <c r="S7" s="93"/>
    </row>
    <row r="8" spans="1:19" x14ac:dyDescent="0.25">
      <c r="A8" s="85" t="s">
        <v>175</v>
      </c>
      <c r="B8" s="12">
        <v>264934</v>
      </c>
      <c r="C8" s="61">
        <f>B8/B6*100</f>
        <v>3.2664042700196627</v>
      </c>
      <c r="D8" s="12"/>
      <c r="E8" s="85" t="s">
        <v>193</v>
      </c>
      <c r="F8" s="12">
        <v>31695</v>
      </c>
      <c r="G8" s="61">
        <v>4.3785909764693045</v>
      </c>
      <c r="H8" s="12"/>
      <c r="I8" s="85" t="s">
        <v>208</v>
      </c>
      <c r="J8" s="12">
        <v>16806</v>
      </c>
      <c r="K8" s="61">
        <v>3.8737872805349451</v>
      </c>
      <c r="L8" s="93"/>
      <c r="M8" s="85" t="s">
        <v>223</v>
      </c>
      <c r="N8" s="12">
        <v>10697.000000000116</v>
      </c>
      <c r="O8" s="61">
        <v>3.4495657810298446</v>
      </c>
      <c r="P8" s="93"/>
      <c r="Q8" s="85" t="s">
        <v>223</v>
      </c>
      <c r="R8" s="12">
        <v>324132.00000000012</v>
      </c>
      <c r="S8" s="61">
        <v>3.3838918221987915</v>
      </c>
    </row>
    <row r="9" spans="1:19" x14ac:dyDescent="0.25">
      <c r="A9" s="85" t="s">
        <v>176</v>
      </c>
      <c r="B9" s="12">
        <v>97593</v>
      </c>
      <c r="C9" s="61">
        <f>B9/B6*100</f>
        <v>1.203236247231495</v>
      </c>
      <c r="D9" s="12"/>
      <c r="E9" s="85" t="s">
        <v>194</v>
      </c>
      <c r="F9" s="12">
        <v>9430</v>
      </c>
      <c r="G9" s="61">
        <v>1.3027326994196415</v>
      </c>
      <c r="H9" s="12"/>
      <c r="I9" s="85" t="s">
        <v>209</v>
      </c>
      <c r="J9" s="12">
        <v>6617</v>
      </c>
      <c r="K9" s="61">
        <v>1.5252201853683047</v>
      </c>
      <c r="L9" s="93"/>
      <c r="M9" s="85" t="s">
        <v>224</v>
      </c>
      <c r="N9" s="12">
        <v>1741.999999999962</v>
      </c>
      <c r="O9" s="61">
        <v>0.56175970744636738</v>
      </c>
      <c r="P9" s="93"/>
      <c r="Q9" s="85" t="s">
        <v>176</v>
      </c>
      <c r="R9" s="12">
        <v>115381.99999999996</v>
      </c>
      <c r="S9" s="61">
        <v>1.2045716135060429</v>
      </c>
    </row>
    <row r="10" spans="1:19" x14ac:dyDescent="0.25">
      <c r="A10" s="85" t="s">
        <v>177</v>
      </c>
      <c r="B10" s="12">
        <v>431425</v>
      </c>
      <c r="C10" s="61">
        <f>B10/B6*100</f>
        <v>5.3190925369836748</v>
      </c>
      <c r="D10" s="12"/>
      <c r="E10" s="85" t="s">
        <v>195</v>
      </c>
      <c r="F10" s="12">
        <v>46335</v>
      </c>
      <c r="G10" s="61">
        <v>6.4010731312416862</v>
      </c>
      <c r="H10" s="12"/>
      <c r="I10" s="85" t="s">
        <v>210</v>
      </c>
      <c r="J10" s="12">
        <v>26248</v>
      </c>
      <c r="K10" s="61">
        <v>6.0501706854386068</v>
      </c>
      <c r="L10" s="93"/>
      <c r="M10" s="85" t="s">
        <v>217</v>
      </c>
      <c r="N10" s="12">
        <v>13234.999999999493</v>
      </c>
      <c r="O10" s="61">
        <v>4.2680193616834385</v>
      </c>
      <c r="P10" s="93"/>
      <c r="Q10" s="85" t="s">
        <v>237</v>
      </c>
      <c r="R10" s="12">
        <v>517242.99999999948</v>
      </c>
      <c r="S10" s="61">
        <v>5.3999431027777796</v>
      </c>
    </row>
    <row r="11" spans="1:19" x14ac:dyDescent="0.25">
      <c r="A11" s="85" t="s">
        <v>178</v>
      </c>
      <c r="B11" s="12">
        <v>191210</v>
      </c>
      <c r="C11" s="61">
        <f>B11/B6*100</f>
        <v>2.3574518954549419</v>
      </c>
      <c r="D11" s="12"/>
      <c r="E11" s="85" t="s">
        <v>178</v>
      </c>
      <c r="F11" s="12">
        <v>17337</v>
      </c>
      <c r="G11" s="61">
        <v>2.3950664697601618</v>
      </c>
      <c r="H11" s="12"/>
      <c r="I11" s="85" t="s">
        <v>187</v>
      </c>
      <c r="J11" s="12">
        <v>9754</v>
      </c>
      <c r="K11" s="61">
        <v>2.2482994843709303</v>
      </c>
      <c r="L11" s="93"/>
      <c r="M11" s="85" t="s">
        <v>225</v>
      </c>
      <c r="N11" s="12">
        <v>4870.0000000000109</v>
      </c>
      <c r="O11" s="61">
        <v>1.5704763348242681</v>
      </c>
      <c r="P11" s="93"/>
      <c r="Q11" s="85" t="s">
        <v>238</v>
      </c>
      <c r="R11" s="12">
        <v>223171</v>
      </c>
      <c r="S11" s="61">
        <v>2.3298733906307501</v>
      </c>
    </row>
    <row r="12" spans="1:19" x14ac:dyDescent="0.25">
      <c r="A12" s="85" t="s">
        <v>179</v>
      </c>
      <c r="B12" s="12">
        <v>657864</v>
      </c>
      <c r="C12" s="61">
        <f>B12/B6*100</f>
        <v>8.1108871594140997</v>
      </c>
      <c r="D12" s="12"/>
      <c r="E12" s="85" t="s">
        <v>196</v>
      </c>
      <c r="F12" s="12">
        <v>64861</v>
      </c>
      <c r="G12" s="61">
        <v>8.9603972022330201</v>
      </c>
      <c r="H12" s="12"/>
      <c r="I12" s="85" t="s">
        <v>211</v>
      </c>
      <c r="J12" s="12">
        <v>43143</v>
      </c>
      <c r="K12" s="61">
        <v>9.9444724886421003</v>
      </c>
      <c r="L12" s="93"/>
      <c r="M12" s="85" t="s">
        <v>226</v>
      </c>
      <c r="N12" s="12">
        <v>23867.000000000618</v>
      </c>
      <c r="O12" s="61">
        <v>7.6966239595999379</v>
      </c>
      <c r="P12" s="93"/>
      <c r="Q12" s="85" t="s">
        <v>239</v>
      </c>
      <c r="R12" s="12">
        <v>789735.00000000058</v>
      </c>
      <c r="S12" s="61">
        <v>8.2447206946681106</v>
      </c>
    </row>
    <row r="13" spans="1:19" x14ac:dyDescent="0.25">
      <c r="A13" s="85" t="s">
        <v>180</v>
      </c>
      <c r="B13" s="12">
        <v>949389</v>
      </c>
      <c r="C13" s="61">
        <f>B13/B6*100</f>
        <v>11.705135178986833</v>
      </c>
      <c r="D13" s="12"/>
      <c r="E13" s="85" t="s">
        <v>197</v>
      </c>
      <c r="F13" s="12">
        <v>94440</v>
      </c>
      <c r="G13" s="61">
        <v>13.046667670539867</v>
      </c>
      <c r="H13" s="12"/>
      <c r="I13" s="85" t="s">
        <v>212</v>
      </c>
      <c r="J13" s="12">
        <v>37835</v>
      </c>
      <c r="K13" s="61">
        <v>8.7209771366797355</v>
      </c>
      <c r="L13" s="93"/>
      <c r="M13" s="85" t="s">
        <v>227</v>
      </c>
      <c r="N13" s="12">
        <v>31698.000000000349</v>
      </c>
      <c r="O13" s="61">
        <v>10.221962805186877</v>
      </c>
      <c r="P13" s="93"/>
      <c r="Q13" s="85" t="s">
        <v>240</v>
      </c>
      <c r="R13" s="12">
        <v>1113362.0000000005</v>
      </c>
      <c r="S13" s="61">
        <v>11.623340388936889</v>
      </c>
    </row>
    <row r="14" spans="1:19" x14ac:dyDescent="0.25">
      <c r="A14" s="85" t="s">
        <v>181</v>
      </c>
      <c r="B14" s="12">
        <v>1054285</v>
      </c>
      <c r="C14" s="61">
        <f>B14/B6*100</f>
        <v>12.998411022434569</v>
      </c>
      <c r="D14" s="12"/>
      <c r="E14" s="85" t="s">
        <v>198</v>
      </c>
      <c r="F14" s="12">
        <v>92796</v>
      </c>
      <c r="G14" s="61">
        <v>12.819552871192478</v>
      </c>
      <c r="H14" s="12"/>
      <c r="I14" s="85" t="s">
        <v>213</v>
      </c>
      <c r="J14" s="12">
        <v>54270</v>
      </c>
      <c r="K14" s="61">
        <v>12.509248822719949</v>
      </c>
      <c r="L14" s="93"/>
      <c r="M14" s="85" t="s">
        <v>228</v>
      </c>
      <c r="N14" s="12">
        <v>37683.999999999833</v>
      </c>
      <c r="O14" s="61">
        <v>12.152326530085693</v>
      </c>
      <c r="P14" s="93"/>
      <c r="Q14" s="85" t="s">
        <v>241</v>
      </c>
      <c r="R14" s="12">
        <v>1239034.9999999998</v>
      </c>
      <c r="S14" s="61">
        <v>12.935348573784994</v>
      </c>
    </row>
    <row r="15" spans="1:19" x14ac:dyDescent="0.25">
      <c r="A15" s="85" t="s">
        <v>182</v>
      </c>
      <c r="B15" s="12">
        <v>479833</v>
      </c>
      <c r="C15" s="61">
        <f>B15/B6*100</f>
        <v>5.9159207957315587</v>
      </c>
      <c r="D15" s="12"/>
      <c r="E15" s="85" t="s">
        <v>182</v>
      </c>
      <c r="F15" s="12">
        <v>42636</v>
      </c>
      <c r="G15" s="61">
        <v>5.8900648327100571</v>
      </c>
      <c r="H15" s="12"/>
      <c r="I15" s="85" t="s">
        <v>214</v>
      </c>
      <c r="J15" s="12">
        <v>27312</v>
      </c>
      <c r="K15" s="61">
        <v>6.2954229564423674</v>
      </c>
      <c r="L15" s="93"/>
      <c r="M15" s="85" t="s">
        <v>229</v>
      </c>
      <c r="N15" s="12">
        <v>72947.000000000015</v>
      </c>
      <c r="O15" s="61">
        <v>23.523929609122312</v>
      </c>
      <c r="P15" s="93"/>
      <c r="Q15" s="85" t="s">
        <v>242</v>
      </c>
      <c r="R15" s="12">
        <v>622728</v>
      </c>
      <c r="S15" s="61">
        <v>6.5011914487128966</v>
      </c>
    </row>
    <row r="16" spans="1:19" x14ac:dyDescent="0.25">
      <c r="A16" s="85" t="s">
        <v>183</v>
      </c>
      <c r="B16" s="12">
        <v>596575</v>
      </c>
      <c r="C16" s="61">
        <f>B16/B6*100</f>
        <v>7.35524744799452</v>
      </c>
      <c r="D16" s="12"/>
      <c r="E16" s="85" t="s">
        <v>199</v>
      </c>
      <c r="F16" s="12">
        <v>60702</v>
      </c>
      <c r="G16" s="61">
        <v>8.3858409671443361</v>
      </c>
      <c r="H16" s="12"/>
      <c r="I16" s="85" t="s">
        <v>215</v>
      </c>
      <c r="J16" s="12">
        <v>33780</v>
      </c>
      <c r="K16" s="61">
        <v>7.786298603859958</v>
      </c>
      <c r="L16" s="93"/>
      <c r="M16" s="85" t="s">
        <v>230</v>
      </c>
      <c r="N16" s="12">
        <v>19555.99999999984</v>
      </c>
      <c r="O16" s="61">
        <v>6.3064137995529919</v>
      </c>
      <c r="P16" s="93"/>
      <c r="Q16" s="85" t="s">
        <v>183</v>
      </c>
      <c r="R16" s="12">
        <v>710612.99999999988</v>
      </c>
      <c r="S16" s="61">
        <v>7.4186983063941501</v>
      </c>
    </row>
    <row r="17" spans="1:19" x14ac:dyDescent="0.25">
      <c r="A17" s="85" t="s">
        <v>248</v>
      </c>
      <c r="B17" s="12">
        <f>B6-B8-B9-B10-B11-B12-B13-B14-B15-B16</f>
        <v>3387768</v>
      </c>
      <c r="C17" s="61">
        <f>B17/B6*100</f>
        <v>41.76821344574865</v>
      </c>
      <c r="D17" s="12"/>
      <c r="E17" s="85" t="s">
        <v>250</v>
      </c>
      <c r="F17" s="12">
        <f>F6-F8-F9-F10-F11-F12-F13-F14-F15-F16</f>
        <v>263631</v>
      </c>
      <c r="G17" s="61">
        <v>36.420013179289448</v>
      </c>
      <c r="H17" s="12"/>
      <c r="I17" s="85" t="s">
        <v>252</v>
      </c>
      <c r="J17" s="12">
        <f>J6-J8-J9-J10-J11-J12-J13-J14-J15-J16</f>
        <v>178074</v>
      </c>
      <c r="K17" s="61">
        <v>41.046102355943106</v>
      </c>
      <c r="L17" s="93"/>
      <c r="M17" s="85" t="s">
        <v>254</v>
      </c>
      <c r="N17" s="12">
        <f>N6-N8-N9-N10-N11-N12-N13-N14-N15-N16</f>
        <v>93800.999999999825</v>
      </c>
      <c r="O17" s="61">
        <v>30.248922111468289</v>
      </c>
      <c r="P17" s="93"/>
      <c r="Q17" s="85" t="s">
        <v>252</v>
      </c>
      <c r="R17" s="12">
        <f>R6-R8-R9-R10-R11-R12-R13-R14-R15-R16</f>
        <v>3923273.9999999981</v>
      </c>
      <c r="S17" s="61">
        <v>40.958420658389585</v>
      </c>
    </row>
    <row r="18" spans="1:19" x14ac:dyDescent="0.25">
      <c r="C18" s="61">
        <f>SUM(C8:C17)</f>
        <v>100</v>
      </c>
      <c r="F18" s="12"/>
      <c r="G18" s="61">
        <v>100</v>
      </c>
      <c r="H18" s="12"/>
      <c r="J18" s="93"/>
      <c r="K18" s="61">
        <v>100</v>
      </c>
      <c r="L18" s="93"/>
      <c r="N18" s="93"/>
      <c r="O18" s="61">
        <v>100.00000000000003</v>
      </c>
      <c r="P18" s="93"/>
      <c r="R18" s="93"/>
      <c r="S18" s="61">
        <v>99.999999999999986</v>
      </c>
    </row>
    <row r="19" spans="1:19" s="85" customFormat="1" x14ac:dyDescent="0.25">
      <c r="C19" s="61"/>
      <c r="F19" s="12"/>
      <c r="G19" s="61"/>
      <c r="H19" s="12"/>
      <c r="J19" s="138"/>
      <c r="K19" s="61"/>
      <c r="L19" s="138"/>
      <c r="N19" s="138"/>
      <c r="O19" s="61"/>
      <c r="P19" s="138"/>
      <c r="R19" s="138"/>
      <c r="S19" s="61"/>
    </row>
    <row r="20" spans="1:19" s="85" customFormat="1" x14ac:dyDescent="0.25">
      <c r="A20" s="85" t="s">
        <v>278</v>
      </c>
      <c r="B20" s="94">
        <f>B8+B9+B10</f>
        <v>793952</v>
      </c>
      <c r="C20" s="140">
        <f>C8+C9+C10</f>
        <v>9.7887330542348323</v>
      </c>
      <c r="D20" s="94"/>
      <c r="E20" s="85" t="s">
        <v>278</v>
      </c>
      <c r="F20" s="94">
        <f t="shared" ref="F20:S20" si="0">F8+F9+F10</f>
        <v>87460</v>
      </c>
      <c r="G20" s="140">
        <f t="shared" si="0"/>
        <v>12.082396807130632</v>
      </c>
      <c r="H20" s="94"/>
      <c r="I20" s="85" t="s">
        <v>278</v>
      </c>
      <c r="J20" s="94">
        <f t="shared" si="0"/>
        <v>49671</v>
      </c>
      <c r="K20" s="140">
        <f t="shared" si="0"/>
        <v>11.449178151341856</v>
      </c>
      <c r="L20" s="94"/>
      <c r="M20" s="85" t="s">
        <v>278</v>
      </c>
      <c r="N20" s="94">
        <f t="shared" si="0"/>
        <v>25673.999999999571</v>
      </c>
      <c r="O20" s="140">
        <f t="shared" si="0"/>
        <v>8.2793448501596494</v>
      </c>
      <c r="P20" s="94"/>
      <c r="Q20" s="85" t="s">
        <v>278</v>
      </c>
      <c r="R20" s="94">
        <f t="shared" si="0"/>
        <v>956756.99999999953</v>
      </c>
      <c r="S20" s="140">
        <f t="shared" si="0"/>
        <v>9.9884065384826144</v>
      </c>
    </row>
    <row r="21" spans="1:19" x14ac:dyDescent="0.25">
      <c r="A21" s="85"/>
      <c r="B21" s="85"/>
      <c r="C21" s="141"/>
      <c r="E21" s="85"/>
      <c r="F21" s="12"/>
      <c r="G21" s="141"/>
      <c r="H21" s="12"/>
      <c r="I21" s="85"/>
      <c r="J21" s="93"/>
      <c r="K21" s="141"/>
      <c r="L21" s="93"/>
      <c r="M21" s="85"/>
      <c r="N21" s="93"/>
      <c r="O21" s="93"/>
      <c r="P21" s="93"/>
      <c r="Q21" s="85"/>
      <c r="R21" s="93"/>
      <c r="S21" s="141"/>
    </row>
    <row r="22" spans="1:19" x14ac:dyDescent="0.25">
      <c r="A22" s="85"/>
      <c r="B22" s="155" t="s">
        <v>18</v>
      </c>
      <c r="C22" s="155"/>
      <c r="E22" s="85"/>
      <c r="F22" s="155" t="s">
        <v>18</v>
      </c>
      <c r="G22" s="155"/>
      <c r="H22" s="12"/>
      <c r="I22" s="85"/>
      <c r="J22" s="155" t="s">
        <v>18</v>
      </c>
      <c r="K22" s="155"/>
      <c r="L22" s="93"/>
      <c r="M22" s="85"/>
      <c r="N22" s="155" t="s">
        <v>18</v>
      </c>
      <c r="O22" s="155"/>
      <c r="P22" s="93"/>
      <c r="Q22" s="85"/>
      <c r="R22" s="155" t="s">
        <v>18</v>
      </c>
      <c r="S22" s="155"/>
    </row>
    <row r="23" spans="1:19" x14ac:dyDescent="0.25">
      <c r="A23" s="85"/>
      <c r="B23" s="92"/>
      <c r="C23" s="92"/>
      <c r="E23" s="85"/>
      <c r="F23" s="92"/>
      <c r="G23" s="92"/>
      <c r="H23" s="12"/>
      <c r="I23" s="85"/>
      <c r="J23" s="92"/>
      <c r="K23" s="92"/>
      <c r="L23" s="93"/>
      <c r="M23" s="85"/>
      <c r="N23" s="92"/>
      <c r="O23" s="92"/>
      <c r="P23" s="93"/>
      <c r="Q23" s="85"/>
      <c r="R23" s="92"/>
      <c r="S23" s="92"/>
    </row>
    <row r="24" spans="1:19" x14ac:dyDescent="0.25">
      <c r="A24" s="85"/>
      <c r="B24" s="156" t="s">
        <v>95</v>
      </c>
      <c r="C24" s="156"/>
      <c r="E24" s="85"/>
      <c r="F24" s="92"/>
      <c r="G24" s="92"/>
      <c r="H24" s="12"/>
      <c r="I24" s="85"/>
      <c r="J24" s="92"/>
      <c r="K24" s="92"/>
      <c r="L24" s="93"/>
      <c r="M24" s="85"/>
      <c r="N24" s="92"/>
      <c r="O24" s="92"/>
      <c r="P24" s="93"/>
      <c r="Q24" s="85"/>
      <c r="R24" s="92"/>
      <c r="S24" s="92"/>
    </row>
    <row r="25" spans="1:19" s="85" customFormat="1" x14ac:dyDescent="0.25">
      <c r="B25" s="92"/>
      <c r="C25" s="92"/>
      <c r="F25" s="156" t="s">
        <v>97</v>
      </c>
      <c r="G25" s="156"/>
      <c r="H25" s="12"/>
      <c r="J25" s="156" t="s">
        <v>99</v>
      </c>
      <c r="K25" s="156"/>
      <c r="L25" s="93"/>
      <c r="N25" s="156" t="s">
        <v>101</v>
      </c>
      <c r="O25" s="156"/>
      <c r="P25" s="93"/>
      <c r="R25" s="156" t="s">
        <v>93</v>
      </c>
      <c r="S25" s="156"/>
    </row>
    <row r="26" spans="1:19" s="85" customFormat="1" x14ac:dyDescent="0.25">
      <c r="B26" s="92"/>
      <c r="C26" s="92"/>
      <c r="F26" s="41"/>
      <c r="G26" s="41"/>
      <c r="H26" s="12"/>
      <c r="J26" s="41"/>
      <c r="K26" s="41"/>
      <c r="L26" s="93"/>
      <c r="N26" s="41"/>
      <c r="O26" s="41"/>
      <c r="P26" s="93"/>
      <c r="R26" s="41"/>
      <c r="S26" s="41"/>
    </row>
    <row r="27" spans="1:19" x14ac:dyDescent="0.25">
      <c r="A27" s="85" t="s">
        <v>19</v>
      </c>
      <c r="B27" s="12">
        <v>10050289</v>
      </c>
      <c r="C27" s="61"/>
      <c r="E27" s="85" t="s">
        <v>19</v>
      </c>
      <c r="F27" s="12">
        <v>808471</v>
      </c>
      <c r="G27" s="12"/>
      <c r="H27" s="12"/>
      <c r="I27" s="85" t="s">
        <v>19</v>
      </c>
      <c r="J27" s="12">
        <v>539003</v>
      </c>
      <c r="K27" s="93"/>
      <c r="L27" s="93"/>
      <c r="M27" s="85" t="s">
        <v>19</v>
      </c>
      <c r="N27" s="12">
        <v>293857</v>
      </c>
      <c r="O27" s="93"/>
      <c r="P27" s="93"/>
      <c r="Q27" s="85" t="s">
        <v>19</v>
      </c>
      <c r="R27" s="12">
        <v>11691620</v>
      </c>
      <c r="S27" s="93"/>
    </row>
    <row r="28" spans="1:19" x14ac:dyDescent="0.25">
      <c r="A28" s="85"/>
      <c r="B28" s="12"/>
      <c r="C28" s="61"/>
      <c r="E28" s="85"/>
      <c r="F28" s="12"/>
      <c r="G28" s="12"/>
      <c r="H28" s="12"/>
      <c r="I28" s="85"/>
      <c r="J28" s="12"/>
      <c r="K28" s="93"/>
      <c r="L28" s="93"/>
      <c r="M28" s="85"/>
      <c r="N28" s="12"/>
      <c r="O28" s="93"/>
      <c r="P28" s="93"/>
      <c r="Q28" s="85"/>
      <c r="R28" s="12"/>
      <c r="S28" s="93"/>
    </row>
    <row r="29" spans="1:19" x14ac:dyDescent="0.25">
      <c r="A29" s="85" t="s">
        <v>184</v>
      </c>
      <c r="B29" s="12">
        <v>136073</v>
      </c>
      <c r="C29" s="61">
        <v>1.3539212653486878</v>
      </c>
      <c r="D29" s="61"/>
      <c r="E29" s="85" t="s">
        <v>200</v>
      </c>
      <c r="F29" s="12">
        <v>17920</v>
      </c>
      <c r="G29" s="61">
        <v>2.2165297209176331</v>
      </c>
      <c r="H29" s="61"/>
      <c r="I29" s="85" t="s">
        <v>216</v>
      </c>
      <c r="J29" s="12">
        <v>8841</v>
      </c>
      <c r="K29" s="61">
        <v>1.6402506108500323</v>
      </c>
      <c r="L29" s="61"/>
      <c r="M29" s="85" t="s">
        <v>216</v>
      </c>
      <c r="N29" s="12">
        <v>4681.0000000000027</v>
      </c>
      <c r="O29" s="61">
        <v>1.5929516737732987</v>
      </c>
      <c r="P29" s="61"/>
      <c r="Q29" s="85" t="s">
        <v>184</v>
      </c>
      <c r="R29" s="12">
        <v>167515</v>
      </c>
      <c r="S29" s="61">
        <v>1.432778348937102</v>
      </c>
    </row>
    <row r="30" spans="1:19" x14ac:dyDescent="0.25">
      <c r="A30" s="85" t="s">
        <v>185</v>
      </c>
      <c r="B30" s="12">
        <v>99763</v>
      </c>
      <c r="C30" s="61">
        <v>0.99263812214753222</v>
      </c>
      <c r="D30" s="61"/>
      <c r="E30" s="85" t="s">
        <v>176</v>
      </c>
      <c r="F30" s="12">
        <v>9827</v>
      </c>
      <c r="G30" s="61">
        <v>1.2155043285411598</v>
      </c>
      <c r="H30" s="61"/>
      <c r="I30" s="85" t="s">
        <v>176</v>
      </c>
      <c r="J30" s="12">
        <v>6648</v>
      </c>
      <c r="K30" s="61">
        <v>1.2333883113823114</v>
      </c>
      <c r="L30" s="61"/>
      <c r="M30" s="85" t="s">
        <v>224</v>
      </c>
      <c r="N30" s="12">
        <v>1641.0000000000359</v>
      </c>
      <c r="O30" s="61">
        <v>0.55843488499509486</v>
      </c>
      <c r="P30" s="61"/>
      <c r="Q30" s="85" t="s">
        <v>185</v>
      </c>
      <c r="R30" s="12">
        <v>117879.00000000003</v>
      </c>
      <c r="S30" s="61">
        <v>1.0082349580297685</v>
      </c>
    </row>
    <row r="31" spans="1:19" x14ac:dyDescent="0.25">
      <c r="A31" s="85" t="s">
        <v>186</v>
      </c>
      <c r="B31" s="12">
        <v>371444</v>
      </c>
      <c r="C31" s="61">
        <v>3.6958539202206029</v>
      </c>
      <c r="D31" s="61"/>
      <c r="E31" s="85" t="s">
        <v>201</v>
      </c>
      <c r="F31" s="12">
        <v>42091</v>
      </c>
      <c r="G31" s="61">
        <v>5.2062473483897378</v>
      </c>
      <c r="H31" s="61"/>
      <c r="I31" s="85" t="s">
        <v>217</v>
      </c>
      <c r="J31" s="12">
        <v>22945</v>
      </c>
      <c r="K31" s="61">
        <v>4.2569336348777274</v>
      </c>
      <c r="L31" s="61"/>
      <c r="M31" s="85" t="s">
        <v>231</v>
      </c>
      <c r="N31" s="12">
        <v>12300.000000000218</v>
      </c>
      <c r="O31" s="61">
        <v>4.1857093756487735</v>
      </c>
      <c r="P31" s="61"/>
      <c r="Q31" s="85" t="s">
        <v>243</v>
      </c>
      <c r="R31" s="12">
        <v>448780.00000000023</v>
      </c>
      <c r="S31" s="61">
        <v>3.8384757629823776</v>
      </c>
    </row>
    <row r="32" spans="1:19" x14ac:dyDescent="0.25">
      <c r="A32" s="85" t="s">
        <v>187</v>
      </c>
      <c r="B32" s="12">
        <v>225870</v>
      </c>
      <c r="C32" s="61">
        <v>2.2473980598965859</v>
      </c>
      <c r="D32" s="61"/>
      <c r="E32" s="85" t="s">
        <v>202</v>
      </c>
      <c r="F32" s="12">
        <v>21073</v>
      </c>
      <c r="G32" s="61">
        <v>2.6065251567465006</v>
      </c>
      <c r="H32" s="61"/>
      <c r="I32" s="85" t="s">
        <v>187</v>
      </c>
      <c r="J32" s="12">
        <v>12082</v>
      </c>
      <c r="K32" s="61">
        <v>2.2415459654213428</v>
      </c>
      <c r="L32" s="61"/>
      <c r="M32" s="85" t="s">
        <v>232</v>
      </c>
      <c r="N32" s="12">
        <v>6246.9999999999945</v>
      </c>
      <c r="O32" s="61">
        <v>2.1258639406241793</v>
      </c>
      <c r="P32" s="61"/>
      <c r="Q32" s="85" t="s">
        <v>238</v>
      </c>
      <c r="R32" s="12">
        <v>265272</v>
      </c>
      <c r="S32" s="61">
        <v>2.268907131774724</v>
      </c>
    </row>
    <row r="33" spans="1:19" x14ac:dyDescent="0.25">
      <c r="A33" s="85" t="s">
        <v>188</v>
      </c>
      <c r="B33" s="12">
        <v>642393</v>
      </c>
      <c r="C33" s="61">
        <v>6.3917863456463788</v>
      </c>
      <c r="D33" s="61"/>
      <c r="E33" s="85" t="s">
        <v>203</v>
      </c>
      <c r="F33" s="12">
        <v>70641</v>
      </c>
      <c r="G33" s="61">
        <v>8.7376046883561678</v>
      </c>
      <c r="H33" s="61"/>
      <c r="I33" s="85" t="s">
        <v>218</v>
      </c>
      <c r="J33" s="12">
        <v>42764</v>
      </c>
      <c r="K33" s="61">
        <v>7.9339076034827265</v>
      </c>
      <c r="L33" s="61"/>
      <c r="M33" s="85" t="s">
        <v>233</v>
      </c>
      <c r="N33" s="12">
        <v>24463.000000000229</v>
      </c>
      <c r="O33" s="61">
        <v>8.3247974354874064</v>
      </c>
      <c r="P33" s="61"/>
      <c r="Q33" s="85" t="s">
        <v>244</v>
      </c>
      <c r="R33" s="12">
        <v>780261.00000000023</v>
      </c>
      <c r="S33" s="61">
        <v>6.6736773860252061</v>
      </c>
    </row>
    <row r="34" spans="1:19" x14ac:dyDescent="0.25">
      <c r="A34" s="85" t="s">
        <v>189</v>
      </c>
      <c r="B34" s="12">
        <v>984143</v>
      </c>
      <c r="C34" s="61">
        <v>9.7921860754451924</v>
      </c>
      <c r="D34" s="61"/>
      <c r="E34" s="85" t="s">
        <v>204</v>
      </c>
      <c r="F34" s="12">
        <v>108002</v>
      </c>
      <c r="G34" s="61">
        <v>13.358797037865303</v>
      </c>
      <c r="H34" s="61"/>
      <c r="I34" s="85" t="s">
        <v>219</v>
      </c>
      <c r="J34" s="12">
        <v>34912</v>
      </c>
      <c r="K34" s="61">
        <v>6.4771439120004892</v>
      </c>
      <c r="L34" s="61"/>
      <c r="M34" s="85" t="s">
        <v>234</v>
      </c>
      <c r="N34" s="12">
        <v>33342.000000000146</v>
      </c>
      <c r="O34" s="61">
        <v>11.34633512218533</v>
      </c>
      <c r="P34" s="61"/>
      <c r="Q34" s="85" t="s">
        <v>245</v>
      </c>
      <c r="R34" s="12">
        <v>1160399.0000000002</v>
      </c>
      <c r="S34" s="61">
        <v>9.925048881164459</v>
      </c>
    </row>
    <row r="35" spans="1:19" x14ac:dyDescent="0.25">
      <c r="A35" s="85" t="s">
        <v>190</v>
      </c>
      <c r="B35" s="12">
        <v>1088387</v>
      </c>
      <c r="C35" s="61">
        <v>10.829409980150819</v>
      </c>
      <c r="D35" s="61"/>
      <c r="E35" s="85" t="s">
        <v>205</v>
      </c>
      <c r="F35" s="12">
        <v>97159</v>
      </c>
      <c r="G35" s="61">
        <v>12.017623390325689</v>
      </c>
      <c r="H35" s="61"/>
      <c r="I35" s="85" t="s">
        <v>220</v>
      </c>
      <c r="J35" s="12">
        <v>55597</v>
      </c>
      <c r="K35" s="61">
        <v>10.314784889880018</v>
      </c>
      <c r="L35" s="61"/>
      <c r="M35" s="85" t="s">
        <v>181</v>
      </c>
      <c r="N35" s="12">
        <v>38265.000000000429</v>
      </c>
      <c r="O35" s="61">
        <v>13.021639777170673</v>
      </c>
      <c r="P35" s="61"/>
      <c r="Q35" s="85" t="s">
        <v>246</v>
      </c>
      <c r="R35" s="12">
        <v>1279408.0000000005</v>
      </c>
      <c r="S35" s="61">
        <v>10.942948881335525</v>
      </c>
    </row>
    <row r="36" spans="1:19" x14ac:dyDescent="0.25">
      <c r="A36" s="85" t="s">
        <v>191</v>
      </c>
      <c r="B36" s="12">
        <v>669984</v>
      </c>
      <c r="C36" s="61">
        <v>6.6663157646511459</v>
      </c>
      <c r="D36" s="61"/>
      <c r="E36" s="85" t="s">
        <v>206</v>
      </c>
      <c r="F36" s="12">
        <v>59198</v>
      </c>
      <c r="G36" s="61">
        <v>7.3222168760536857</v>
      </c>
      <c r="H36" s="61"/>
      <c r="I36" s="85" t="s">
        <v>221</v>
      </c>
      <c r="J36" s="12">
        <v>37629</v>
      </c>
      <c r="K36" s="61">
        <v>6.9812227390200059</v>
      </c>
      <c r="L36" s="61"/>
      <c r="M36" s="85" t="s">
        <v>235</v>
      </c>
      <c r="N36" s="12">
        <v>60520.999999999971</v>
      </c>
      <c r="O36" s="61">
        <v>20.595391636067873</v>
      </c>
      <c r="P36" s="61"/>
      <c r="Q36" s="85" t="s">
        <v>247</v>
      </c>
      <c r="R36" s="12">
        <v>827332</v>
      </c>
      <c r="S36" s="61">
        <v>7.0762819865852631</v>
      </c>
    </row>
    <row r="37" spans="1:19" x14ac:dyDescent="0.25">
      <c r="A37" s="85" t="s">
        <v>192</v>
      </c>
      <c r="B37" s="12">
        <v>614801</v>
      </c>
      <c r="C37" s="61">
        <v>6.1172469766789792</v>
      </c>
      <c r="D37" s="61"/>
      <c r="E37" s="85" t="s">
        <v>207</v>
      </c>
      <c r="F37" s="12">
        <v>64314</v>
      </c>
      <c r="G37" s="61">
        <v>7.9550163209317333</v>
      </c>
      <c r="H37" s="61"/>
      <c r="I37" s="85" t="s">
        <v>222</v>
      </c>
      <c r="J37" s="12">
        <v>34796</v>
      </c>
      <c r="K37" s="61">
        <v>6.4556226959775742</v>
      </c>
      <c r="L37" s="61"/>
      <c r="M37" s="85" t="s">
        <v>236</v>
      </c>
      <c r="N37" s="12">
        <v>17219.999999999676</v>
      </c>
      <c r="O37" s="61">
        <v>5.8599931259080691</v>
      </c>
      <c r="P37" s="61"/>
      <c r="Q37" s="85" t="s">
        <v>230</v>
      </c>
      <c r="R37" s="12">
        <v>731130.99999999965</v>
      </c>
      <c r="S37" s="61">
        <v>6.2534618812448537</v>
      </c>
    </row>
    <row r="38" spans="1:19" x14ac:dyDescent="0.25">
      <c r="A38" s="85" t="s">
        <v>249</v>
      </c>
      <c r="B38" s="12">
        <v>5217431</v>
      </c>
      <c r="C38" s="61">
        <v>51.913243489814079</v>
      </c>
      <c r="D38" s="61"/>
      <c r="E38" s="85" t="s">
        <v>251</v>
      </c>
      <c r="F38" s="12">
        <v>318246</v>
      </c>
      <c r="G38" s="61">
        <v>39.363935131872388</v>
      </c>
      <c r="H38" s="61"/>
      <c r="I38" s="85" t="s">
        <v>253</v>
      </c>
      <c r="J38" s="12">
        <v>282789</v>
      </c>
      <c r="K38" s="61">
        <v>52.465199637107773</v>
      </c>
      <c r="L38" s="61"/>
      <c r="M38" s="85" t="s">
        <v>256</v>
      </c>
      <c r="N38" s="12">
        <v>95176.999999999243</v>
      </c>
      <c r="O38" s="61">
        <v>32.388883028139283</v>
      </c>
      <c r="P38" s="61"/>
      <c r="Q38" s="85" t="s">
        <v>255</v>
      </c>
      <c r="R38" s="12">
        <v>5913643</v>
      </c>
      <c r="S38" s="61">
        <v>50.580184781920721</v>
      </c>
    </row>
    <row r="39" spans="1:19" x14ac:dyDescent="0.25">
      <c r="B39" s="85"/>
      <c r="C39" s="61">
        <v>100</v>
      </c>
      <c r="D39" s="61"/>
      <c r="F39" s="97"/>
      <c r="G39" s="61">
        <v>100</v>
      </c>
      <c r="H39" s="61"/>
      <c r="J39" s="61"/>
      <c r="K39" s="61">
        <v>100</v>
      </c>
      <c r="L39" s="61"/>
      <c r="N39" s="61"/>
      <c r="O39" s="61">
        <v>99.999999999999972</v>
      </c>
      <c r="P39" s="61"/>
      <c r="R39" s="61"/>
      <c r="S39" s="61">
        <v>100</v>
      </c>
    </row>
    <row r="40" spans="1:19" s="85" customFormat="1" x14ac:dyDescent="0.25">
      <c r="A40"/>
      <c r="B40"/>
      <c r="C40"/>
      <c r="E40"/>
      <c r="G40" s="12"/>
      <c r="H40" s="12"/>
      <c r="I40" s="12"/>
      <c r="J40" s="12"/>
      <c r="M40"/>
      <c r="N40"/>
      <c r="O40"/>
      <c r="Q40"/>
      <c r="R40"/>
      <c r="S40"/>
    </row>
    <row r="41" spans="1:19" s="85" customFormat="1" x14ac:dyDescent="0.25">
      <c r="A41" s="85" t="s">
        <v>278</v>
      </c>
      <c r="B41" s="94">
        <f>B29+B30+B31</f>
        <v>607280</v>
      </c>
      <c r="C41" s="140">
        <f t="shared" ref="C41:S41" si="1">C29+C30+C31</f>
        <v>6.0424133077168225</v>
      </c>
      <c r="D41" s="94"/>
      <c r="E41" s="85" t="s">
        <v>278</v>
      </c>
      <c r="F41" s="94">
        <f t="shared" si="1"/>
        <v>69838</v>
      </c>
      <c r="G41" s="140">
        <f t="shared" si="1"/>
        <v>8.6382813978485302</v>
      </c>
      <c r="H41" s="94"/>
      <c r="I41" s="85" t="s">
        <v>278</v>
      </c>
      <c r="J41" s="94">
        <f t="shared" si="1"/>
        <v>38434</v>
      </c>
      <c r="K41" s="140">
        <f t="shared" si="1"/>
        <v>7.1305725571100709</v>
      </c>
      <c r="L41" s="94"/>
      <c r="M41" s="85" t="s">
        <v>278</v>
      </c>
      <c r="N41" s="94">
        <f t="shared" si="1"/>
        <v>18622.000000000255</v>
      </c>
      <c r="O41" s="140">
        <f t="shared" si="1"/>
        <v>6.3370959344171673</v>
      </c>
      <c r="P41" s="94"/>
      <c r="Q41" s="85" t="s">
        <v>278</v>
      </c>
      <c r="R41" s="94">
        <f t="shared" si="1"/>
        <v>734174.00000000023</v>
      </c>
      <c r="S41" s="140">
        <f t="shared" si="1"/>
        <v>6.279489069949248</v>
      </c>
    </row>
    <row r="42" spans="1:19" s="85" customFormat="1" x14ac:dyDescent="0.25">
      <c r="A42"/>
      <c r="B42"/>
      <c r="C42" s="141"/>
      <c r="E42"/>
      <c r="F42"/>
      <c r="G42" s="141"/>
      <c r="I42"/>
      <c r="J42"/>
      <c r="K42" s="141"/>
      <c r="M42"/>
      <c r="N42"/>
      <c r="O42" s="141"/>
      <c r="Q42"/>
      <c r="R42"/>
      <c r="S42" s="141"/>
    </row>
    <row r="43" spans="1:19" s="85" customFormat="1" x14ac:dyDescent="0.25">
      <c r="A43"/>
      <c r="B43"/>
      <c r="C43"/>
      <c r="E43"/>
      <c r="F43"/>
      <c r="G43"/>
      <c r="I43"/>
      <c r="J43"/>
      <c r="K43"/>
      <c r="M43"/>
      <c r="N43"/>
      <c r="O43"/>
      <c r="Q43"/>
      <c r="R43"/>
      <c r="S43"/>
    </row>
    <row r="44" spans="1:19" s="85" customFormat="1" x14ac:dyDescent="0.25">
      <c r="A44"/>
      <c r="B44"/>
      <c r="C44"/>
      <c r="E44"/>
      <c r="F44"/>
      <c r="G44"/>
      <c r="I44"/>
      <c r="J44"/>
      <c r="K44"/>
      <c r="M44"/>
      <c r="N44"/>
      <c r="O44"/>
      <c r="Q44"/>
      <c r="R44"/>
      <c r="S44"/>
    </row>
    <row r="45" spans="1:19" s="85" customFormat="1" x14ac:dyDescent="0.25">
      <c r="A45"/>
      <c r="B45" s="61"/>
      <c r="C45"/>
      <c r="E45"/>
      <c r="F45"/>
      <c r="G45"/>
      <c r="I45"/>
      <c r="J45"/>
      <c r="K45"/>
      <c r="M45"/>
      <c r="N45"/>
      <c r="O45"/>
      <c r="Q45"/>
      <c r="R45"/>
      <c r="S45"/>
    </row>
    <row r="46" spans="1:19" s="85" customFormat="1" x14ac:dyDescent="0.25">
      <c r="A46"/>
      <c r="B46" s="61"/>
      <c r="C46"/>
      <c r="E46"/>
      <c r="F46"/>
      <c r="G46"/>
      <c r="I46"/>
      <c r="J46"/>
      <c r="K46"/>
      <c r="M46"/>
      <c r="N46"/>
      <c r="O46"/>
      <c r="Q46"/>
      <c r="R46"/>
      <c r="S46"/>
    </row>
    <row r="47" spans="1:19" s="85" customFormat="1" x14ac:dyDescent="0.25">
      <c r="A47"/>
      <c r="B47" s="61"/>
      <c r="C47"/>
      <c r="E47"/>
      <c r="F47"/>
      <c r="G47"/>
      <c r="I47"/>
      <c r="J47"/>
      <c r="K47"/>
      <c r="M47"/>
      <c r="N47"/>
      <c r="O47"/>
      <c r="Q47"/>
      <c r="R47"/>
      <c r="S47"/>
    </row>
    <row r="48" spans="1:19" x14ac:dyDescent="0.25">
      <c r="B48" s="19"/>
    </row>
    <row r="51" spans="2:2" x14ac:dyDescent="0.25">
      <c r="B51" s="12"/>
    </row>
    <row r="52" spans="2:2" x14ac:dyDescent="0.25">
      <c r="B52" s="12"/>
    </row>
    <row r="53" spans="2:2" x14ac:dyDescent="0.25">
      <c r="B53" s="12"/>
    </row>
    <row r="54" spans="2:2" x14ac:dyDescent="0.25">
      <c r="B54" s="12"/>
    </row>
    <row r="55" spans="2:2" x14ac:dyDescent="0.25">
      <c r="B55" s="12"/>
    </row>
    <row r="56" spans="2:2" x14ac:dyDescent="0.25">
      <c r="B56" s="12"/>
    </row>
    <row r="58" spans="2:2" x14ac:dyDescent="0.25">
      <c r="B58" s="61"/>
    </row>
    <row r="59" spans="2:2" x14ac:dyDescent="0.25">
      <c r="B59" s="61"/>
    </row>
    <row r="60" spans="2:2" x14ac:dyDescent="0.25">
      <c r="B60" s="61"/>
    </row>
    <row r="61" spans="2:2" x14ac:dyDescent="0.25">
      <c r="B61" s="61"/>
    </row>
    <row r="62" spans="2:2" x14ac:dyDescent="0.25">
      <c r="B62" s="61"/>
    </row>
    <row r="63" spans="2:2" x14ac:dyDescent="0.25">
      <c r="B63" s="61"/>
    </row>
    <row r="64" spans="2:2" x14ac:dyDescent="0.25">
      <c r="B64" s="61"/>
    </row>
    <row r="65" spans="2:2" x14ac:dyDescent="0.25">
      <c r="B65" s="61"/>
    </row>
    <row r="66" spans="2:2" x14ac:dyDescent="0.25">
      <c r="B66" s="61"/>
    </row>
    <row r="67" spans="2:2" x14ac:dyDescent="0.25">
      <c r="B67" s="61"/>
    </row>
    <row r="68" spans="2:2" x14ac:dyDescent="0.25">
      <c r="B68" s="61"/>
    </row>
  </sheetData>
  <mergeCells count="25">
    <mergeCell ref="R1:S1"/>
    <mergeCell ref="B2:C2"/>
    <mergeCell ref="B4:C4"/>
    <mergeCell ref="R4:S4"/>
    <mergeCell ref="N4:O4"/>
    <mergeCell ref="R2:S2"/>
    <mergeCell ref="N2:O2"/>
    <mergeCell ref="B1:C1"/>
    <mergeCell ref="F1:G1"/>
    <mergeCell ref="J1:K1"/>
    <mergeCell ref="J4:K4"/>
    <mergeCell ref="F4:G4"/>
    <mergeCell ref="F2:G2"/>
    <mergeCell ref="J2:K2"/>
    <mergeCell ref="N1:O1"/>
    <mergeCell ref="N22:O22"/>
    <mergeCell ref="R22:S22"/>
    <mergeCell ref="B24:C24"/>
    <mergeCell ref="F25:G25"/>
    <mergeCell ref="J25:K25"/>
    <mergeCell ref="N25:O25"/>
    <mergeCell ref="R25:S25"/>
    <mergeCell ref="B22:C22"/>
    <mergeCell ref="F22:G22"/>
    <mergeCell ref="J22:K2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0DA"/>
  </sheetPr>
  <dimension ref="A1:O75"/>
  <sheetViews>
    <sheetView showGridLines="0" zoomScaleNormal="100" workbookViewId="0">
      <selection activeCell="N22" sqref="N22"/>
    </sheetView>
  </sheetViews>
  <sheetFormatPr defaultRowHeight="15" x14ac:dyDescent="0.25"/>
  <cols>
    <col min="1" max="1" width="17.140625" customWidth="1"/>
    <col min="2" max="2" width="46.85546875" customWidth="1"/>
  </cols>
  <sheetData>
    <row r="1" spans="1:14" ht="15" customHeight="1" x14ac:dyDescent="0.25">
      <c r="A1" s="157" t="s">
        <v>168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4" ht="26.25" customHeight="1" x14ac:dyDescent="0.25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4" spans="1:14" x14ac:dyDescent="0.25">
      <c r="C4" s="111" t="s">
        <v>41</v>
      </c>
      <c r="D4" s="111" t="s">
        <v>42</v>
      </c>
      <c r="E4" s="111" t="s">
        <v>43</v>
      </c>
      <c r="F4" s="111" t="s">
        <v>44</v>
      </c>
      <c r="G4" s="111" t="s">
        <v>45</v>
      </c>
      <c r="H4" s="111" t="s">
        <v>46</v>
      </c>
      <c r="I4" s="111" t="s">
        <v>47</v>
      </c>
      <c r="J4" s="111" t="s">
        <v>48</v>
      </c>
      <c r="K4" s="111" t="s">
        <v>49</v>
      </c>
      <c r="L4" s="51"/>
      <c r="N4" s="85"/>
    </row>
    <row r="5" spans="1:14" x14ac:dyDescent="0.25">
      <c r="C5" s="8"/>
      <c r="D5" s="8"/>
      <c r="E5" s="8"/>
      <c r="F5" s="8"/>
      <c r="G5" s="8"/>
      <c r="H5" s="8"/>
      <c r="I5" s="8"/>
      <c r="J5" s="8"/>
      <c r="K5" s="8"/>
      <c r="L5" s="51"/>
      <c r="N5" s="85"/>
    </row>
    <row r="6" spans="1:14" x14ac:dyDescent="0.25">
      <c r="A6" t="s">
        <v>12</v>
      </c>
      <c r="B6" s="104" t="s">
        <v>125</v>
      </c>
      <c r="C6" s="105">
        <v>694974</v>
      </c>
      <c r="D6" s="105">
        <v>705822</v>
      </c>
      <c r="E6" s="105">
        <v>715200</v>
      </c>
      <c r="F6" s="105">
        <v>741384</v>
      </c>
      <c r="G6" s="105">
        <v>759672</v>
      </c>
      <c r="H6" s="105">
        <v>767889</v>
      </c>
      <c r="I6" s="105">
        <v>779921</v>
      </c>
      <c r="J6" s="105">
        <v>777888</v>
      </c>
      <c r="K6" s="105">
        <v>793952</v>
      </c>
      <c r="L6" s="85"/>
      <c r="N6" s="85"/>
    </row>
    <row r="7" spans="1:14" x14ac:dyDescent="0.25">
      <c r="B7" t="s">
        <v>50</v>
      </c>
      <c r="C7" s="12">
        <v>274816</v>
      </c>
      <c r="D7" s="12">
        <v>276900</v>
      </c>
      <c r="E7" s="12">
        <v>275069</v>
      </c>
      <c r="F7" s="12">
        <v>274163</v>
      </c>
      <c r="G7" s="12">
        <v>265667</v>
      </c>
      <c r="H7" s="12">
        <v>263538</v>
      </c>
      <c r="I7" s="12">
        <v>266954</v>
      </c>
      <c r="J7" s="12">
        <v>265102</v>
      </c>
      <c r="K7" s="12">
        <v>264934</v>
      </c>
      <c r="L7" s="51"/>
      <c r="N7" s="85"/>
    </row>
    <row r="8" spans="1:14" x14ac:dyDescent="0.25">
      <c r="B8" t="s">
        <v>52</v>
      </c>
      <c r="C8" s="12">
        <v>85041</v>
      </c>
      <c r="D8" s="12">
        <v>84271</v>
      </c>
      <c r="E8" s="12">
        <v>86372</v>
      </c>
      <c r="F8" s="12">
        <v>91363</v>
      </c>
      <c r="G8" s="12">
        <v>97878</v>
      </c>
      <c r="H8" s="12">
        <v>96364</v>
      </c>
      <c r="I8" s="12">
        <v>95294</v>
      </c>
      <c r="J8" s="12">
        <v>96502</v>
      </c>
      <c r="K8" s="12">
        <v>97593</v>
      </c>
      <c r="L8" s="51"/>
    </row>
    <row r="9" spans="1:14" x14ac:dyDescent="0.25">
      <c r="B9" t="s">
        <v>53</v>
      </c>
      <c r="C9" s="12">
        <f t="shared" ref="C9:K9" si="0">C6-C7-C8</f>
        <v>335117</v>
      </c>
      <c r="D9" s="12">
        <f t="shared" si="0"/>
        <v>344651</v>
      </c>
      <c r="E9" s="12">
        <f t="shared" si="0"/>
        <v>353759</v>
      </c>
      <c r="F9" s="12">
        <f t="shared" si="0"/>
        <v>375858</v>
      </c>
      <c r="G9" s="12">
        <f t="shared" si="0"/>
        <v>396127</v>
      </c>
      <c r="H9" s="12">
        <f t="shared" si="0"/>
        <v>407987</v>
      </c>
      <c r="I9" s="12">
        <f t="shared" si="0"/>
        <v>417673</v>
      </c>
      <c r="J9" s="12">
        <f t="shared" si="0"/>
        <v>416284</v>
      </c>
      <c r="K9" s="12">
        <f t="shared" si="0"/>
        <v>431425</v>
      </c>
      <c r="L9" s="51"/>
    </row>
    <row r="10" spans="1:14" x14ac:dyDescent="0.25">
      <c r="C10" s="12"/>
      <c r="D10" s="12"/>
      <c r="E10" s="12"/>
      <c r="F10" s="12"/>
      <c r="G10" s="12"/>
      <c r="H10" s="12"/>
      <c r="I10" s="12"/>
      <c r="J10" s="12"/>
      <c r="K10" s="12"/>
      <c r="L10" s="51"/>
    </row>
    <row r="11" spans="1:14" x14ac:dyDescent="0.25">
      <c r="A11" t="s">
        <v>13</v>
      </c>
      <c r="B11" s="104" t="s">
        <v>125</v>
      </c>
      <c r="C11" s="105"/>
      <c r="D11" s="105"/>
      <c r="E11" s="105"/>
      <c r="F11" s="105"/>
      <c r="G11" s="105">
        <v>80575</v>
      </c>
      <c r="H11" s="105">
        <v>83336</v>
      </c>
      <c r="I11" s="105">
        <v>83040</v>
      </c>
      <c r="J11" s="105">
        <v>83723</v>
      </c>
      <c r="K11" s="105">
        <v>87460</v>
      </c>
      <c r="L11" s="51"/>
    </row>
    <row r="12" spans="1:14" x14ac:dyDescent="0.25">
      <c r="B12" t="s">
        <v>50</v>
      </c>
      <c r="C12" s="12"/>
      <c r="D12" s="12"/>
      <c r="E12" s="12"/>
      <c r="F12" s="12"/>
      <c r="G12" s="12">
        <v>30871</v>
      </c>
      <c r="H12" s="12">
        <v>32357</v>
      </c>
      <c r="I12" s="12">
        <v>31154</v>
      </c>
      <c r="J12" s="12">
        <v>31154</v>
      </c>
      <c r="K12" s="88">
        <v>31695</v>
      </c>
      <c r="L12" s="13"/>
      <c r="M12" s="94"/>
    </row>
    <row r="13" spans="1:14" x14ac:dyDescent="0.25">
      <c r="B13" t="s">
        <v>52</v>
      </c>
      <c r="C13" s="12"/>
      <c r="D13" s="12"/>
      <c r="E13" s="12"/>
      <c r="F13" s="12"/>
      <c r="G13" s="12">
        <v>10898</v>
      </c>
      <c r="H13" s="12">
        <v>10965</v>
      </c>
      <c r="I13" s="12">
        <v>10864</v>
      </c>
      <c r="J13" s="12">
        <v>11565</v>
      </c>
      <c r="K13" s="12">
        <v>9430</v>
      </c>
    </row>
    <row r="14" spans="1:14" x14ac:dyDescent="0.25">
      <c r="B14" t="s">
        <v>53</v>
      </c>
      <c r="C14" s="12"/>
      <c r="D14" s="12"/>
      <c r="E14" s="12"/>
      <c r="F14" s="12"/>
      <c r="G14" s="12">
        <f>G11-G12-G13</f>
        <v>38806</v>
      </c>
      <c r="H14" s="12">
        <f>H11-H12-H13</f>
        <v>40014</v>
      </c>
      <c r="I14" s="12">
        <f>I11-I12-I13</f>
        <v>41022</v>
      </c>
      <c r="J14" s="12">
        <f>J11-J12-J13</f>
        <v>41004</v>
      </c>
      <c r="K14" s="12">
        <f>K11-K12-K13</f>
        <v>46335</v>
      </c>
    </row>
    <row r="15" spans="1:14" x14ac:dyDescent="0.25">
      <c r="C15" s="12"/>
      <c r="D15" s="12"/>
      <c r="E15" s="12"/>
      <c r="F15" s="12"/>
      <c r="G15" s="12"/>
      <c r="H15" s="12"/>
      <c r="I15" s="12"/>
      <c r="J15" s="12"/>
      <c r="K15" s="12"/>
    </row>
    <row r="16" spans="1:14" x14ac:dyDescent="0.25">
      <c r="A16" t="s">
        <v>14</v>
      </c>
      <c r="B16" s="104" t="s">
        <v>125</v>
      </c>
      <c r="C16" s="105">
        <v>40598</v>
      </c>
      <c r="D16" s="105">
        <v>41128</v>
      </c>
      <c r="E16" s="105">
        <v>41525</v>
      </c>
      <c r="F16" s="105">
        <v>43120</v>
      </c>
      <c r="G16" s="105">
        <v>44510</v>
      </c>
      <c r="H16" s="105">
        <v>44492</v>
      </c>
      <c r="I16" s="105">
        <v>42800</v>
      </c>
      <c r="J16" s="105">
        <v>45446</v>
      </c>
      <c r="K16" s="105">
        <v>49671</v>
      </c>
    </row>
    <row r="17" spans="1:15" x14ac:dyDescent="0.25">
      <c r="B17" t="s">
        <v>50</v>
      </c>
      <c r="C17" s="12">
        <v>15153</v>
      </c>
      <c r="D17" s="12">
        <v>15597</v>
      </c>
      <c r="E17" s="12">
        <v>15821</v>
      </c>
      <c r="F17" s="12">
        <v>15946</v>
      </c>
      <c r="G17" s="12">
        <v>15915</v>
      </c>
      <c r="H17" s="12">
        <v>15621</v>
      </c>
      <c r="I17" s="12">
        <v>15240</v>
      </c>
      <c r="J17" s="12">
        <v>15745</v>
      </c>
      <c r="K17" s="12">
        <v>16806</v>
      </c>
    </row>
    <row r="18" spans="1:15" x14ac:dyDescent="0.25">
      <c r="B18" t="s">
        <v>52</v>
      </c>
      <c r="C18" s="12">
        <v>5461</v>
      </c>
      <c r="D18" s="12">
        <v>5460</v>
      </c>
      <c r="E18" s="12">
        <v>5304</v>
      </c>
      <c r="F18" s="12">
        <v>5715</v>
      </c>
      <c r="G18" s="12">
        <v>5827</v>
      </c>
      <c r="H18" s="12">
        <v>6045</v>
      </c>
      <c r="I18" s="12">
        <v>5389</v>
      </c>
      <c r="J18" s="12">
        <v>5672</v>
      </c>
      <c r="K18" s="12">
        <v>6617</v>
      </c>
    </row>
    <row r="19" spans="1:15" x14ac:dyDescent="0.25">
      <c r="B19" t="s">
        <v>53</v>
      </c>
      <c r="C19" s="12">
        <f t="shared" ref="C19:K19" si="1">C16-C17-C18</f>
        <v>19984</v>
      </c>
      <c r="D19" s="12">
        <f t="shared" si="1"/>
        <v>20071</v>
      </c>
      <c r="E19" s="12">
        <f t="shared" si="1"/>
        <v>20400</v>
      </c>
      <c r="F19" s="12">
        <f t="shared" si="1"/>
        <v>21459</v>
      </c>
      <c r="G19" s="12">
        <f t="shared" si="1"/>
        <v>22768</v>
      </c>
      <c r="H19" s="12">
        <f t="shared" si="1"/>
        <v>22826</v>
      </c>
      <c r="I19" s="12">
        <f t="shared" si="1"/>
        <v>22171</v>
      </c>
      <c r="J19" s="12">
        <f t="shared" si="1"/>
        <v>24029</v>
      </c>
      <c r="K19" s="12">
        <f t="shared" si="1"/>
        <v>26248</v>
      </c>
      <c r="N19" s="13"/>
    </row>
    <row r="20" spans="1:15" x14ac:dyDescent="0.25">
      <c r="C20" s="12"/>
      <c r="D20" s="12"/>
      <c r="E20" s="12"/>
      <c r="F20" s="12"/>
      <c r="G20" s="12"/>
      <c r="H20" s="12"/>
      <c r="I20" s="12"/>
      <c r="J20" s="12"/>
      <c r="K20" s="12"/>
    </row>
    <row r="21" spans="1:15" x14ac:dyDescent="0.25">
      <c r="A21" t="s">
        <v>15</v>
      </c>
      <c r="B21" s="104" t="s">
        <v>125</v>
      </c>
      <c r="C21" s="105"/>
      <c r="D21" s="105"/>
      <c r="E21" s="105"/>
      <c r="F21" s="105"/>
      <c r="G21" s="105"/>
      <c r="H21" s="105">
        <v>24498.9999999998</v>
      </c>
      <c r="I21" s="105">
        <v>26591.00000000028</v>
      </c>
      <c r="J21" s="105">
        <v>24154.00000000024</v>
      </c>
      <c r="K21" s="105">
        <v>25673.999999999571</v>
      </c>
      <c r="L21" s="12"/>
    </row>
    <row r="22" spans="1:15" x14ac:dyDescent="0.25">
      <c r="B22" t="s">
        <v>50</v>
      </c>
      <c r="C22" s="12"/>
      <c r="D22" s="12"/>
      <c r="E22" s="12"/>
      <c r="F22" s="12"/>
      <c r="G22" s="12"/>
      <c r="H22" s="12">
        <v>9799.9999999999563</v>
      </c>
      <c r="I22" s="12">
        <v>9520.9999999998745</v>
      </c>
      <c r="J22" s="12">
        <v>9846.0000000001419</v>
      </c>
      <c r="K22" s="12">
        <v>10697.000000000116</v>
      </c>
      <c r="N22" s="12"/>
      <c r="O22" s="52"/>
    </row>
    <row r="23" spans="1:15" x14ac:dyDescent="0.25">
      <c r="B23" t="s">
        <v>52</v>
      </c>
      <c r="C23" s="12"/>
      <c r="D23" s="12"/>
      <c r="E23" s="12"/>
      <c r="F23" s="12"/>
      <c r="G23" s="12"/>
      <c r="H23" s="12">
        <v>2484.9999999999868</v>
      </c>
      <c r="I23" s="12">
        <v>1628.0000000000077</v>
      </c>
      <c r="J23" s="12">
        <v>1436.9999999999366</v>
      </c>
      <c r="K23" s="12">
        <v>1741.999999999962</v>
      </c>
      <c r="N23" s="12"/>
    </row>
    <row r="24" spans="1:15" x14ac:dyDescent="0.25">
      <c r="B24" t="s">
        <v>53</v>
      </c>
      <c r="C24" s="12"/>
      <c r="D24" s="12"/>
      <c r="E24" s="12"/>
      <c r="F24" s="12"/>
      <c r="G24" s="12"/>
      <c r="H24" s="12">
        <f>H21-H22-H23</f>
        <v>12213.999999999856</v>
      </c>
      <c r="I24" s="12">
        <f>I21-I22-I23</f>
        <v>15442.0000000004</v>
      </c>
      <c r="J24" s="12">
        <f>J21-J22-J23</f>
        <v>12871.000000000162</v>
      </c>
      <c r="K24" s="12">
        <f>K21-K22-K23</f>
        <v>13234.999999999493</v>
      </c>
      <c r="N24" s="12"/>
    </row>
    <row r="25" spans="1:15" x14ac:dyDescent="0.25">
      <c r="C25" s="12"/>
      <c r="D25" s="12"/>
      <c r="E25" s="12"/>
      <c r="F25" s="12"/>
      <c r="G25" s="12"/>
      <c r="H25" s="12"/>
      <c r="I25" s="12"/>
      <c r="J25" s="12"/>
      <c r="K25" s="12"/>
      <c r="N25" s="12"/>
    </row>
    <row r="26" spans="1:15" s="1" customFormat="1" x14ac:dyDescent="0.25">
      <c r="A26" s="112" t="s">
        <v>16</v>
      </c>
      <c r="B26" s="112" t="s">
        <v>125</v>
      </c>
      <c r="C26" s="113"/>
      <c r="D26" s="113"/>
      <c r="E26" s="113"/>
      <c r="F26" s="113"/>
      <c r="G26" s="113"/>
      <c r="H26" s="113">
        <f>H6+H11+H16+H21</f>
        <v>920215.99999999977</v>
      </c>
      <c r="I26" s="113">
        <f>I6+I11+I16+I21</f>
        <v>932352.00000000023</v>
      </c>
      <c r="J26" s="113">
        <f>J6+J11+J16+J21</f>
        <v>931211.00000000023</v>
      </c>
      <c r="K26" s="113">
        <f>K6+K11+K16+K21</f>
        <v>956756.99999999953</v>
      </c>
    </row>
    <row r="27" spans="1:15" x14ac:dyDescent="0.25">
      <c r="A27" s="104"/>
      <c r="B27" s="104" t="s">
        <v>50</v>
      </c>
      <c r="C27" s="105"/>
      <c r="D27" s="105"/>
      <c r="E27" s="105"/>
      <c r="F27" s="105"/>
      <c r="G27" s="105"/>
      <c r="H27" s="105">
        <f t="shared" ref="H27:J29" si="2">H7+H12+H17+H22</f>
        <v>321315.99999999994</v>
      </c>
      <c r="I27" s="105">
        <f t="shared" si="2"/>
        <v>322868.99999999988</v>
      </c>
      <c r="J27" s="105">
        <f t="shared" si="2"/>
        <v>321847.00000000012</v>
      </c>
      <c r="K27" s="105">
        <f>K7+K12+K17+K22</f>
        <v>324132.00000000012</v>
      </c>
    </row>
    <row r="28" spans="1:15" x14ac:dyDescent="0.25">
      <c r="A28" s="104"/>
      <c r="B28" s="104" t="s">
        <v>52</v>
      </c>
      <c r="C28" s="105"/>
      <c r="D28" s="105"/>
      <c r="E28" s="105"/>
      <c r="F28" s="105"/>
      <c r="G28" s="105"/>
      <c r="H28" s="105">
        <f t="shared" si="2"/>
        <v>115858.99999999999</v>
      </c>
      <c r="I28" s="105">
        <f t="shared" si="2"/>
        <v>113175.00000000001</v>
      </c>
      <c r="J28" s="105">
        <f t="shared" si="2"/>
        <v>115175.99999999994</v>
      </c>
      <c r="K28" s="105">
        <f>K8+K13+K18+K23</f>
        <v>115381.99999999996</v>
      </c>
      <c r="N28" s="12"/>
    </row>
    <row r="29" spans="1:15" x14ac:dyDescent="0.25">
      <c r="A29" s="104"/>
      <c r="B29" s="104" t="s">
        <v>53</v>
      </c>
      <c r="C29" s="105"/>
      <c r="D29" s="105"/>
      <c r="E29" s="105"/>
      <c r="F29" s="105"/>
      <c r="G29" s="105"/>
      <c r="H29" s="105">
        <f t="shared" si="2"/>
        <v>483040.99999999988</v>
      </c>
      <c r="I29" s="105">
        <f t="shared" si="2"/>
        <v>496308.00000000041</v>
      </c>
      <c r="J29" s="105">
        <f t="shared" si="2"/>
        <v>494188.00000000017</v>
      </c>
      <c r="K29" s="105">
        <f>K9+K14+K19+K24</f>
        <v>517242.99999999948</v>
      </c>
    </row>
    <row r="31" spans="1:15" x14ac:dyDescent="0.25">
      <c r="A31" s="9" t="s">
        <v>34</v>
      </c>
      <c r="B31" s="9" t="s">
        <v>35</v>
      </c>
      <c r="C31" s="9"/>
      <c r="D31" s="9"/>
      <c r="E31" s="9"/>
      <c r="F31" s="9"/>
      <c r="G31" s="9"/>
      <c r="H31" s="9"/>
      <c r="I31" s="9"/>
      <c r="J31" s="9"/>
      <c r="K31" s="9"/>
    </row>
    <row r="32" spans="1:15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9" t="s">
        <v>36</v>
      </c>
      <c r="B33" s="9" t="s">
        <v>37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B34" s="152" t="s">
        <v>38</v>
      </c>
      <c r="C34" s="152"/>
      <c r="D34" s="152"/>
      <c r="E34" s="152"/>
      <c r="F34" s="152"/>
      <c r="G34" s="152"/>
      <c r="H34" s="152"/>
      <c r="I34" s="152"/>
      <c r="J34" s="152"/>
      <c r="K34" s="152"/>
    </row>
    <row r="35" spans="1:11" x14ac:dyDescent="0.25">
      <c r="B35" s="152"/>
      <c r="C35" s="152"/>
      <c r="D35" s="152"/>
      <c r="E35" s="152"/>
      <c r="F35" s="152"/>
      <c r="G35" s="152"/>
      <c r="H35" s="152"/>
      <c r="I35" s="152"/>
      <c r="J35" s="152"/>
      <c r="K35" s="152"/>
    </row>
    <row r="36" spans="1:11" x14ac:dyDescent="0.25">
      <c r="A36" s="15"/>
      <c r="B36" s="9" t="s">
        <v>39</v>
      </c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B37" s="152" t="s">
        <v>40</v>
      </c>
      <c r="C37" s="152"/>
      <c r="D37" s="152"/>
      <c r="E37" s="152"/>
      <c r="F37" s="152"/>
      <c r="G37" s="152"/>
      <c r="H37" s="152"/>
      <c r="I37" s="152"/>
      <c r="J37" s="152"/>
      <c r="K37" s="152"/>
    </row>
    <row r="38" spans="1:11" x14ac:dyDescent="0.25">
      <c r="B38" s="152"/>
      <c r="C38" s="152"/>
      <c r="D38" s="152"/>
      <c r="E38" s="152"/>
      <c r="F38" s="152"/>
      <c r="G38" s="152"/>
      <c r="H38" s="152"/>
      <c r="I38" s="152"/>
      <c r="J38" s="152"/>
      <c r="K38" s="152"/>
    </row>
    <row r="39" spans="1:11" x14ac:dyDescent="0.25">
      <c r="B39" s="9"/>
    </row>
    <row r="40" spans="1:1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15" customHeight="1" x14ac:dyDescent="0.25"/>
    <row r="42" spans="1:11" ht="30" customHeight="1" x14ac:dyDescent="0.25"/>
    <row r="74" spans="1:1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</sheetData>
  <mergeCells count="3">
    <mergeCell ref="A1:K2"/>
    <mergeCell ref="B34:K35"/>
    <mergeCell ref="B37:K3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0DA"/>
  </sheetPr>
  <dimension ref="A1:S41"/>
  <sheetViews>
    <sheetView showGridLines="0" workbookViewId="0">
      <selection activeCell="N42" sqref="N42"/>
    </sheetView>
  </sheetViews>
  <sheetFormatPr defaultRowHeight="15" x14ac:dyDescent="0.25"/>
  <cols>
    <col min="1" max="1" width="16" bestFit="1" customWidth="1"/>
    <col min="2" max="2" width="47.140625" customWidth="1"/>
  </cols>
  <sheetData>
    <row r="1" spans="1:19" ht="15" customHeight="1" x14ac:dyDescent="0.25">
      <c r="A1" s="158" t="s">
        <v>169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85"/>
      <c r="M1" s="85"/>
      <c r="N1" s="85"/>
      <c r="O1" s="85"/>
      <c r="P1" s="85"/>
      <c r="Q1" s="85"/>
      <c r="R1" s="85"/>
      <c r="S1" s="85"/>
    </row>
    <row r="2" spans="1:19" s="85" customFormat="1" ht="15" customHeight="1" x14ac:dyDescent="0.2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</row>
    <row r="3" spans="1:19" s="85" customFormat="1" ht="18.75" customHeight="1" x14ac:dyDescent="0.25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5" spans="1:19" x14ac:dyDescent="0.25">
      <c r="C5" s="111" t="s">
        <v>41</v>
      </c>
      <c r="D5" s="111" t="s">
        <v>42</v>
      </c>
      <c r="E5" s="111" t="s">
        <v>43</v>
      </c>
      <c r="F5" s="111" t="s">
        <v>44</v>
      </c>
      <c r="G5" s="111" t="s">
        <v>45</v>
      </c>
      <c r="H5" s="111" t="s">
        <v>46</v>
      </c>
      <c r="I5" s="111" t="s">
        <v>47</v>
      </c>
      <c r="J5" s="111" t="s">
        <v>48</v>
      </c>
      <c r="K5" s="111" t="s">
        <v>49</v>
      </c>
    </row>
    <row r="6" spans="1:19" x14ac:dyDescent="0.25">
      <c r="C6" s="8"/>
      <c r="D6" s="8"/>
      <c r="E6" s="8"/>
      <c r="F6" s="8"/>
      <c r="G6" s="8"/>
      <c r="H6" s="8"/>
      <c r="I6" s="8"/>
      <c r="J6" s="8"/>
      <c r="K6" s="8"/>
      <c r="L6" s="12"/>
      <c r="Q6" s="85"/>
    </row>
    <row r="7" spans="1:19" x14ac:dyDescent="0.25">
      <c r="A7" t="s">
        <v>12</v>
      </c>
      <c r="B7" s="104" t="s">
        <v>125</v>
      </c>
      <c r="C7" s="105">
        <v>549030</v>
      </c>
      <c r="D7" s="105">
        <v>549768</v>
      </c>
      <c r="E7" s="105">
        <v>559474</v>
      </c>
      <c r="F7" s="105">
        <v>580911</v>
      </c>
      <c r="G7" s="105">
        <v>598575</v>
      </c>
      <c r="H7" s="105">
        <v>603920</v>
      </c>
      <c r="I7" s="105">
        <v>601714</v>
      </c>
      <c r="J7" s="105">
        <v>596206</v>
      </c>
      <c r="K7" s="105">
        <v>607280</v>
      </c>
      <c r="L7" s="12"/>
      <c r="Q7" s="85"/>
    </row>
    <row r="8" spans="1:19" x14ac:dyDescent="0.25">
      <c r="B8" t="s">
        <v>50</v>
      </c>
      <c r="C8" s="12">
        <v>153446</v>
      </c>
      <c r="D8" s="12">
        <v>151013</v>
      </c>
      <c r="E8" s="12">
        <v>149178</v>
      </c>
      <c r="F8" s="12">
        <v>148171</v>
      </c>
      <c r="G8" s="12">
        <v>142008</v>
      </c>
      <c r="H8" s="12">
        <v>141558</v>
      </c>
      <c r="I8" s="12">
        <v>142554</v>
      </c>
      <c r="J8" s="12">
        <v>138987</v>
      </c>
      <c r="K8" s="12">
        <v>136073</v>
      </c>
      <c r="L8" s="12"/>
      <c r="Q8" s="85"/>
    </row>
    <row r="9" spans="1:19" x14ac:dyDescent="0.25">
      <c r="B9" t="s">
        <v>52</v>
      </c>
      <c r="C9" s="12">
        <v>93280</v>
      </c>
      <c r="D9" s="12">
        <v>92181</v>
      </c>
      <c r="E9" s="12">
        <v>93627</v>
      </c>
      <c r="F9" s="12">
        <v>98738</v>
      </c>
      <c r="G9" s="12">
        <v>105827</v>
      </c>
      <c r="H9" s="12">
        <v>101971</v>
      </c>
      <c r="I9" s="12">
        <v>99142</v>
      </c>
      <c r="J9" s="12">
        <v>99579</v>
      </c>
      <c r="K9" s="12">
        <v>99763</v>
      </c>
      <c r="L9" s="12"/>
      <c r="P9" s="85"/>
      <c r="Q9" s="85"/>
    </row>
    <row r="10" spans="1:19" x14ac:dyDescent="0.25">
      <c r="B10" t="s">
        <v>53</v>
      </c>
      <c r="C10" s="12">
        <f t="shared" ref="C10:K10" si="0">C7-C8-C9</f>
        <v>302304</v>
      </c>
      <c r="D10" s="12">
        <f t="shared" si="0"/>
        <v>306574</v>
      </c>
      <c r="E10" s="12">
        <f t="shared" si="0"/>
        <v>316669</v>
      </c>
      <c r="F10" s="12">
        <f t="shared" si="0"/>
        <v>334002</v>
      </c>
      <c r="G10" s="12">
        <f t="shared" si="0"/>
        <v>350740</v>
      </c>
      <c r="H10" s="12">
        <f t="shared" si="0"/>
        <v>360391</v>
      </c>
      <c r="I10" s="12">
        <f t="shared" si="0"/>
        <v>360018</v>
      </c>
      <c r="J10" s="12">
        <f t="shared" si="0"/>
        <v>357640</v>
      </c>
      <c r="K10" s="12">
        <f t="shared" si="0"/>
        <v>371444</v>
      </c>
      <c r="L10" s="12"/>
      <c r="O10" s="12"/>
      <c r="P10" s="85"/>
      <c r="Q10" s="85"/>
    </row>
    <row r="11" spans="1:19" x14ac:dyDescent="0.25">
      <c r="C11" s="12"/>
      <c r="D11" s="12"/>
      <c r="E11" s="12"/>
      <c r="F11" s="12"/>
      <c r="G11" s="12"/>
      <c r="H11" s="12"/>
      <c r="I11" s="12"/>
      <c r="J11" s="12"/>
      <c r="K11" s="12"/>
      <c r="N11" s="85"/>
    </row>
    <row r="12" spans="1:19" x14ac:dyDescent="0.25">
      <c r="A12" t="s">
        <v>13</v>
      </c>
      <c r="B12" s="104" t="s">
        <v>125</v>
      </c>
      <c r="C12" s="105"/>
      <c r="D12" s="105"/>
      <c r="E12" s="105"/>
      <c r="F12" s="105"/>
      <c r="G12" s="105">
        <v>64325</v>
      </c>
      <c r="H12" s="105">
        <v>65696</v>
      </c>
      <c r="I12" s="105">
        <v>65699</v>
      </c>
      <c r="J12" s="105">
        <v>65043</v>
      </c>
      <c r="K12" s="105">
        <v>69838</v>
      </c>
      <c r="N12" s="85"/>
    </row>
    <row r="13" spans="1:19" x14ac:dyDescent="0.25">
      <c r="B13" t="s">
        <v>50</v>
      </c>
      <c r="C13" s="12"/>
      <c r="D13" s="12"/>
      <c r="E13" s="12"/>
      <c r="F13" s="12"/>
      <c r="G13" s="12">
        <v>17052</v>
      </c>
      <c r="H13" s="12">
        <v>17800</v>
      </c>
      <c r="I13" s="12">
        <v>17545</v>
      </c>
      <c r="J13" s="12">
        <v>16486</v>
      </c>
      <c r="K13" s="12">
        <v>17920</v>
      </c>
      <c r="N13" s="85"/>
    </row>
    <row r="14" spans="1:19" x14ac:dyDescent="0.25">
      <c r="B14" t="s">
        <v>52</v>
      </c>
      <c r="C14" s="12"/>
      <c r="D14" s="12"/>
      <c r="E14" s="12"/>
      <c r="F14" s="12"/>
      <c r="G14" s="12">
        <v>11543</v>
      </c>
      <c r="H14" s="12">
        <v>11674</v>
      </c>
      <c r="I14" s="12">
        <v>11798</v>
      </c>
      <c r="J14" s="12">
        <v>12172</v>
      </c>
      <c r="K14" s="12">
        <v>9827</v>
      </c>
      <c r="M14" s="12"/>
      <c r="N14" s="12"/>
      <c r="O14" s="12"/>
      <c r="P14" s="12"/>
      <c r="Q14" s="12"/>
      <c r="R14" s="94"/>
      <c r="S14" s="94"/>
    </row>
    <row r="15" spans="1:19" x14ac:dyDescent="0.25">
      <c r="B15" t="s">
        <v>53</v>
      </c>
      <c r="C15" s="12"/>
      <c r="D15" s="12"/>
      <c r="E15" s="12"/>
      <c r="F15" s="12"/>
      <c r="G15" s="12">
        <f>G12-G13-G14</f>
        <v>35730</v>
      </c>
      <c r="H15" s="12">
        <f>H12-H13-H14</f>
        <v>36222</v>
      </c>
      <c r="I15" s="12">
        <f>I12-I13-I14</f>
        <v>36356</v>
      </c>
      <c r="J15" s="12">
        <f>J12-J13-J14</f>
        <v>36385</v>
      </c>
      <c r="K15" s="12">
        <f>K12-K13-K14</f>
        <v>42091</v>
      </c>
      <c r="N15" s="85"/>
    </row>
    <row r="16" spans="1:19" x14ac:dyDescent="0.25">
      <c r="C16" s="12"/>
      <c r="D16" s="12"/>
      <c r="E16" s="12"/>
      <c r="F16" s="12"/>
      <c r="G16" s="12"/>
      <c r="H16" s="12"/>
      <c r="I16" s="12"/>
      <c r="J16" s="12"/>
      <c r="K16" s="12"/>
      <c r="N16" s="85"/>
    </row>
    <row r="17" spans="1:11" x14ac:dyDescent="0.25">
      <c r="A17" t="s">
        <v>14</v>
      </c>
      <c r="B17" s="104" t="s">
        <v>125</v>
      </c>
      <c r="C17" s="105">
        <v>34220</v>
      </c>
      <c r="D17" s="105">
        <v>34207</v>
      </c>
      <c r="E17" s="105">
        <v>34456</v>
      </c>
      <c r="F17" s="105">
        <v>35594</v>
      </c>
      <c r="G17" s="105">
        <v>37089</v>
      </c>
      <c r="H17" s="105">
        <v>36410</v>
      </c>
      <c r="I17" s="105">
        <v>34789</v>
      </c>
      <c r="J17" s="105">
        <v>35507</v>
      </c>
      <c r="K17" s="105">
        <v>38434</v>
      </c>
    </row>
    <row r="18" spans="1:11" x14ac:dyDescent="0.25">
      <c r="B18" t="s">
        <v>50</v>
      </c>
      <c r="C18" s="12">
        <v>9357</v>
      </c>
      <c r="D18" s="12">
        <v>9461</v>
      </c>
      <c r="E18" s="12">
        <v>9335</v>
      </c>
      <c r="F18" s="12">
        <v>9128</v>
      </c>
      <c r="G18" s="12">
        <v>8978</v>
      </c>
      <c r="H18" s="12">
        <v>8679</v>
      </c>
      <c r="I18" s="12">
        <v>8664</v>
      </c>
      <c r="J18" s="12">
        <v>8590</v>
      </c>
      <c r="K18" s="12">
        <v>8841</v>
      </c>
    </row>
    <row r="19" spans="1:11" x14ac:dyDescent="0.25">
      <c r="B19" t="s">
        <v>52</v>
      </c>
      <c r="C19" s="12">
        <v>6199</v>
      </c>
      <c r="D19" s="12">
        <v>5683</v>
      </c>
      <c r="E19" s="12">
        <v>5884</v>
      </c>
      <c r="F19" s="12">
        <v>6598</v>
      </c>
      <c r="G19" s="12">
        <v>6584</v>
      </c>
      <c r="H19" s="12">
        <v>6426</v>
      </c>
      <c r="I19" s="12">
        <v>6071</v>
      </c>
      <c r="J19" s="12">
        <v>6408</v>
      </c>
      <c r="K19" s="12">
        <v>6648</v>
      </c>
    </row>
    <row r="20" spans="1:11" x14ac:dyDescent="0.25">
      <c r="B20" t="s">
        <v>53</v>
      </c>
      <c r="C20" s="12">
        <f t="shared" ref="C20:K20" si="1">C17-C18-C19</f>
        <v>18664</v>
      </c>
      <c r="D20" s="12">
        <f t="shared" si="1"/>
        <v>19063</v>
      </c>
      <c r="E20" s="12">
        <f t="shared" si="1"/>
        <v>19237</v>
      </c>
      <c r="F20" s="12">
        <f t="shared" si="1"/>
        <v>19868</v>
      </c>
      <c r="G20" s="12">
        <f t="shared" si="1"/>
        <v>21527</v>
      </c>
      <c r="H20" s="12">
        <f t="shared" si="1"/>
        <v>21305</v>
      </c>
      <c r="I20" s="12">
        <f t="shared" si="1"/>
        <v>20054</v>
      </c>
      <c r="J20" s="12">
        <f t="shared" si="1"/>
        <v>20509</v>
      </c>
      <c r="K20" s="12">
        <f t="shared" si="1"/>
        <v>22945</v>
      </c>
    </row>
    <row r="21" spans="1:11" x14ac:dyDescent="0.25"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5">
      <c r="A22" t="s">
        <v>15</v>
      </c>
      <c r="B22" s="104" t="s">
        <v>125</v>
      </c>
      <c r="C22" s="105"/>
      <c r="D22" s="105"/>
      <c r="E22" s="105"/>
      <c r="F22" s="105"/>
      <c r="G22" s="105"/>
      <c r="H22" s="105">
        <v>18387.999999999822</v>
      </c>
      <c r="I22" s="105">
        <v>20025.999999999731</v>
      </c>
      <c r="J22" s="105">
        <v>18721.000000000065</v>
      </c>
      <c r="K22" s="105">
        <v>18622.000000000258</v>
      </c>
    </row>
    <row r="23" spans="1:11" x14ac:dyDescent="0.25">
      <c r="B23" t="s">
        <v>50</v>
      </c>
      <c r="C23" s="12"/>
      <c r="D23" s="12"/>
      <c r="E23" s="12"/>
      <c r="F23" s="12"/>
      <c r="G23" s="12"/>
      <c r="H23" s="12">
        <v>4609.00000000001</v>
      </c>
      <c r="I23" s="12">
        <v>4539.0000000000973</v>
      </c>
      <c r="J23" s="12">
        <v>4674.0000000000464</v>
      </c>
      <c r="K23" s="12">
        <v>4681.0000000000027</v>
      </c>
    </row>
    <row r="24" spans="1:11" x14ac:dyDescent="0.25">
      <c r="B24" t="s">
        <v>52</v>
      </c>
      <c r="C24" s="12"/>
      <c r="D24" s="12"/>
      <c r="E24" s="12"/>
      <c r="F24" s="12"/>
      <c r="G24" s="12"/>
      <c r="H24" s="12">
        <v>2387.0000000000418</v>
      </c>
      <c r="I24" s="12">
        <v>1571.000000000008</v>
      </c>
      <c r="J24" s="12">
        <v>1505.9999999999959</v>
      </c>
      <c r="K24" s="12">
        <v>1641.0000000000359</v>
      </c>
    </row>
    <row r="25" spans="1:11" x14ac:dyDescent="0.25">
      <c r="B25" t="s">
        <v>53</v>
      </c>
      <c r="C25" s="12"/>
      <c r="D25" s="12"/>
      <c r="E25" s="12"/>
      <c r="F25" s="12"/>
      <c r="G25" s="12"/>
      <c r="H25" s="12">
        <f>H22-H23-H24</f>
        <v>11391.999999999769</v>
      </c>
      <c r="I25" s="12">
        <f>I22-I23-I24</f>
        <v>13915.999999999625</v>
      </c>
      <c r="J25" s="12">
        <f>J22-J23-J24</f>
        <v>12541.000000000022</v>
      </c>
      <c r="K25" s="12">
        <f>K22-K23-K24</f>
        <v>12300.000000000218</v>
      </c>
    </row>
    <row r="26" spans="1:11" x14ac:dyDescent="0.25">
      <c r="C26" s="12"/>
      <c r="D26" s="12"/>
      <c r="E26" s="12"/>
      <c r="F26" s="12"/>
      <c r="G26" s="12"/>
      <c r="H26" s="12"/>
      <c r="I26" s="12"/>
      <c r="J26" s="12"/>
      <c r="K26" s="12"/>
    </row>
    <row r="27" spans="1:11" s="1" customFormat="1" x14ac:dyDescent="0.25">
      <c r="A27" s="112" t="s">
        <v>16</v>
      </c>
      <c r="B27" s="112" t="s">
        <v>125</v>
      </c>
      <c r="C27" s="113"/>
      <c r="D27" s="113"/>
      <c r="E27" s="113"/>
      <c r="F27" s="113"/>
      <c r="G27" s="113"/>
      <c r="H27" s="113">
        <f>H7+H12+H17+H22</f>
        <v>724413.99999999977</v>
      </c>
      <c r="I27" s="113">
        <f>I7+I12+I17+I22</f>
        <v>722227.99999999977</v>
      </c>
      <c r="J27" s="113">
        <f>J7+J12+J17+J22</f>
        <v>715477.00000000012</v>
      </c>
      <c r="K27" s="113">
        <f>K7+K12+K17+K22</f>
        <v>734174.00000000023</v>
      </c>
    </row>
    <row r="28" spans="1:11" x14ac:dyDescent="0.25">
      <c r="A28" s="104"/>
      <c r="B28" s="104" t="s">
        <v>50</v>
      </c>
      <c r="C28" s="105"/>
      <c r="D28" s="105"/>
      <c r="E28" s="105"/>
      <c r="F28" s="105"/>
      <c r="G28" s="105"/>
      <c r="H28" s="105">
        <f t="shared" ref="H28:J30" si="2">H8+H13+H18+H23</f>
        <v>172646</v>
      </c>
      <c r="I28" s="105">
        <f t="shared" si="2"/>
        <v>173302.00000000009</v>
      </c>
      <c r="J28" s="105">
        <f t="shared" si="2"/>
        <v>168737.00000000006</v>
      </c>
      <c r="K28" s="105">
        <f>K8+K13+K18+K23</f>
        <v>167515</v>
      </c>
    </row>
    <row r="29" spans="1:11" x14ac:dyDescent="0.25">
      <c r="A29" s="104"/>
      <c r="B29" s="104" t="s">
        <v>52</v>
      </c>
      <c r="C29" s="105"/>
      <c r="D29" s="105"/>
      <c r="E29" s="105"/>
      <c r="F29" s="105"/>
      <c r="G29" s="105"/>
      <c r="H29" s="105">
        <f t="shared" si="2"/>
        <v>122458.00000000004</v>
      </c>
      <c r="I29" s="105">
        <f t="shared" si="2"/>
        <v>118582.00000000001</v>
      </c>
      <c r="J29" s="105">
        <f t="shared" si="2"/>
        <v>119665</v>
      </c>
      <c r="K29" s="105">
        <f>K9+K14+K19+K24</f>
        <v>117879.00000000003</v>
      </c>
    </row>
    <row r="30" spans="1:11" x14ac:dyDescent="0.25">
      <c r="A30" s="104"/>
      <c r="B30" s="104" t="s">
        <v>53</v>
      </c>
      <c r="C30" s="105"/>
      <c r="D30" s="105"/>
      <c r="E30" s="105"/>
      <c r="F30" s="105"/>
      <c r="G30" s="105"/>
      <c r="H30" s="105">
        <f t="shared" si="2"/>
        <v>429309.99999999977</v>
      </c>
      <c r="I30" s="105">
        <f t="shared" si="2"/>
        <v>430343.99999999965</v>
      </c>
      <c r="J30" s="105">
        <f t="shared" si="2"/>
        <v>427075</v>
      </c>
      <c r="K30" s="105">
        <f>K10+K15+K20+K25</f>
        <v>448780.00000000023</v>
      </c>
    </row>
    <row r="32" spans="1:11" x14ac:dyDescent="0.25">
      <c r="A32" s="9" t="s">
        <v>34</v>
      </c>
      <c r="B32" s="9" t="s">
        <v>35</v>
      </c>
      <c r="C32" s="9"/>
      <c r="D32" s="9"/>
      <c r="E32" s="9"/>
      <c r="F32" s="9"/>
      <c r="G32" s="9"/>
      <c r="H32" s="9"/>
      <c r="I32" s="9"/>
      <c r="J32" s="9"/>
      <c r="K32" s="9"/>
    </row>
    <row r="33" spans="1:11" s="85" customFormat="1" x14ac:dyDescent="0.25">
      <c r="A33" s="9"/>
      <c r="B33" s="152" t="s">
        <v>257</v>
      </c>
      <c r="C33" s="152"/>
      <c r="D33" s="152"/>
      <c r="E33" s="152"/>
      <c r="F33" s="152"/>
      <c r="G33" s="152"/>
      <c r="H33" s="152"/>
      <c r="I33" s="152"/>
      <c r="J33" s="152"/>
      <c r="K33" s="152"/>
    </row>
    <row r="34" spans="1:11" s="85" customFormat="1" x14ac:dyDescent="0.25">
      <c r="A34" s="9"/>
      <c r="B34" s="152"/>
      <c r="C34" s="152"/>
      <c r="D34" s="152"/>
      <c r="E34" s="152"/>
      <c r="F34" s="152"/>
      <c r="G34" s="152"/>
      <c r="H34" s="152"/>
      <c r="I34" s="152"/>
      <c r="J34" s="152"/>
      <c r="K34" s="152"/>
    </row>
    <row r="35" spans="1:1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9" t="s">
        <v>36</v>
      </c>
      <c r="B36" s="9" t="s">
        <v>37</v>
      </c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B37" s="152" t="s">
        <v>38</v>
      </c>
      <c r="C37" s="152"/>
      <c r="D37" s="152"/>
      <c r="E37" s="152"/>
      <c r="F37" s="152"/>
      <c r="G37" s="152"/>
      <c r="H37" s="152"/>
      <c r="I37" s="152"/>
      <c r="J37" s="152"/>
      <c r="K37" s="152"/>
    </row>
    <row r="38" spans="1:11" x14ac:dyDescent="0.25">
      <c r="B38" s="152"/>
      <c r="C38" s="152"/>
      <c r="D38" s="152"/>
      <c r="E38" s="152"/>
      <c r="F38" s="152"/>
      <c r="G38" s="152"/>
      <c r="H38" s="152"/>
      <c r="I38" s="152"/>
      <c r="J38" s="152"/>
      <c r="K38" s="152"/>
    </row>
    <row r="39" spans="1:11" x14ac:dyDescent="0.25">
      <c r="A39" s="15"/>
      <c r="B39" s="9" t="s">
        <v>39</v>
      </c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B40" s="152" t="s">
        <v>40</v>
      </c>
      <c r="C40" s="152"/>
      <c r="D40" s="152"/>
      <c r="E40" s="152"/>
      <c r="F40" s="152"/>
      <c r="G40" s="152"/>
      <c r="H40" s="152"/>
      <c r="I40" s="152"/>
      <c r="J40" s="152"/>
      <c r="K40" s="152"/>
    </row>
    <row r="41" spans="1:11" x14ac:dyDescent="0.25">
      <c r="B41" s="152"/>
      <c r="C41" s="152"/>
      <c r="D41" s="152"/>
      <c r="E41" s="152"/>
      <c r="F41" s="152"/>
      <c r="G41" s="152"/>
      <c r="H41" s="152"/>
      <c r="I41" s="152"/>
      <c r="J41" s="152"/>
      <c r="K41" s="152"/>
    </row>
  </sheetData>
  <mergeCells count="4">
    <mergeCell ref="B37:K38"/>
    <mergeCell ref="B40:K41"/>
    <mergeCell ref="B33:K34"/>
    <mergeCell ref="A1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0DA"/>
  </sheetPr>
  <dimension ref="A1:U77"/>
  <sheetViews>
    <sheetView showGridLines="0" workbookViewId="0">
      <selection activeCell="P35" sqref="P35"/>
    </sheetView>
  </sheetViews>
  <sheetFormatPr defaultRowHeight="15" x14ac:dyDescent="0.25"/>
  <cols>
    <col min="1" max="1" width="17.85546875" customWidth="1"/>
    <col min="2" max="2" width="48" customWidth="1"/>
  </cols>
  <sheetData>
    <row r="1" spans="1:21" ht="18" customHeight="1" x14ac:dyDescent="0.25">
      <c r="A1" s="157" t="s">
        <v>170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21" ht="20.25" customHeight="1" x14ac:dyDescent="0.25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4" spans="1:21" x14ac:dyDescent="0.25">
      <c r="C4" s="111" t="s">
        <v>41</v>
      </c>
      <c r="D4" s="111" t="s">
        <v>42</v>
      </c>
      <c r="E4" s="111" t="s">
        <v>43</v>
      </c>
      <c r="F4" s="111" t="s">
        <v>44</v>
      </c>
      <c r="G4" s="111" t="s">
        <v>45</v>
      </c>
      <c r="H4" s="111" t="s">
        <v>46</v>
      </c>
      <c r="I4" s="111" t="s">
        <v>47</v>
      </c>
      <c r="J4" s="111" t="s">
        <v>48</v>
      </c>
      <c r="K4" s="111" t="s">
        <v>49</v>
      </c>
    </row>
    <row r="5" spans="1:21" x14ac:dyDescent="0.25">
      <c r="C5" s="8"/>
      <c r="D5" s="8"/>
      <c r="E5" s="8"/>
      <c r="F5" s="8"/>
      <c r="G5" s="8"/>
      <c r="H5" s="8"/>
      <c r="I5" s="8"/>
      <c r="J5" s="8"/>
      <c r="K5" s="8"/>
      <c r="M5" s="13"/>
      <c r="N5" s="85"/>
      <c r="O5" s="85"/>
      <c r="P5" s="85"/>
      <c r="Q5" s="85"/>
      <c r="R5" s="85"/>
      <c r="S5" s="85"/>
      <c r="T5" s="85"/>
    </row>
    <row r="6" spans="1:21" x14ac:dyDescent="0.25">
      <c r="A6" t="s">
        <v>12</v>
      </c>
      <c r="B6" s="104" t="s">
        <v>125</v>
      </c>
      <c r="C6" s="105">
        <v>1244004</v>
      </c>
      <c r="D6" s="105">
        <v>1255590</v>
      </c>
      <c r="E6" s="105">
        <v>1274674</v>
      </c>
      <c r="F6" s="105">
        <v>1322295</v>
      </c>
      <c r="G6" s="105">
        <v>1358247</v>
      </c>
      <c r="H6" s="105">
        <v>1371809</v>
      </c>
      <c r="I6" s="105">
        <v>1381635</v>
      </c>
      <c r="J6" s="105">
        <v>1374094</v>
      </c>
      <c r="K6" s="105">
        <v>1401232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B7" t="s">
        <v>50</v>
      </c>
      <c r="C7" s="12">
        <v>428262</v>
      </c>
      <c r="D7" s="12">
        <v>427913</v>
      </c>
      <c r="E7" s="12">
        <v>424247</v>
      </c>
      <c r="F7" s="12">
        <v>422334</v>
      </c>
      <c r="G7" s="12">
        <v>407675</v>
      </c>
      <c r="H7" s="12">
        <v>405096</v>
      </c>
      <c r="I7" s="12">
        <v>409508</v>
      </c>
      <c r="J7" s="12">
        <v>404089</v>
      </c>
      <c r="K7" s="12">
        <v>401007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B8" t="s">
        <v>52</v>
      </c>
      <c r="C8" s="12">
        <v>178321</v>
      </c>
      <c r="D8" s="12">
        <v>176452</v>
      </c>
      <c r="E8" s="12">
        <v>179999</v>
      </c>
      <c r="F8" s="12">
        <v>190101</v>
      </c>
      <c r="G8" s="12">
        <v>203705</v>
      </c>
      <c r="H8" s="12">
        <v>198335</v>
      </c>
      <c r="I8" s="12">
        <v>194436</v>
      </c>
      <c r="J8" s="12">
        <v>196081</v>
      </c>
      <c r="K8" s="12">
        <v>197356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B9" t="s">
        <v>53</v>
      </c>
      <c r="C9" s="12">
        <v>637421</v>
      </c>
      <c r="D9" s="12">
        <v>651225</v>
      </c>
      <c r="E9" s="12">
        <v>670428</v>
      </c>
      <c r="F9" s="12">
        <v>709860</v>
      </c>
      <c r="G9" s="12">
        <v>746867</v>
      </c>
      <c r="H9" s="12">
        <v>768378</v>
      </c>
      <c r="I9" s="12">
        <v>777691</v>
      </c>
      <c r="J9" s="12">
        <v>773924</v>
      </c>
      <c r="K9" s="12">
        <v>802869</v>
      </c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C10" s="12"/>
      <c r="D10" s="12"/>
      <c r="E10" s="12"/>
      <c r="F10" s="12"/>
      <c r="G10" s="12"/>
      <c r="H10" s="12"/>
      <c r="I10" s="12"/>
      <c r="J10" s="12"/>
      <c r="K10" s="12"/>
      <c r="M10" s="13"/>
      <c r="N10" s="85"/>
      <c r="O10" s="85"/>
      <c r="P10" s="85"/>
      <c r="Q10" s="85"/>
      <c r="R10" s="85"/>
      <c r="S10" s="85"/>
      <c r="T10" s="85"/>
    </row>
    <row r="11" spans="1:21" x14ac:dyDescent="0.25">
      <c r="A11" t="s">
        <v>13</v>
      </c>
      <c r="B11" s="104" t="s">
        <v>125</v>
      </c>
      <c r="C11" s="105"/>
      <c r="D11" s="105"/>
      <c r="E11" s="105"/>
      <c r="F11" s="105"/>
      <c r="G11" s="105">
        <v>144900</v>
      </c>
      <c r="H11" s="105">
        <v>149032</v>
      </c>
      <c r="I11" s="105">
        <v>148739</v>
      </c>
      <c r="J11" s="105">
        <v>148766</v>
      </c>
      <c r="K11" s="105">
        <v>157298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B12" t="s">
        <v>50</v>
      </c>
      <c r="C12" s="12"/>
      <c r="D12" s="12"/>
      <c r="E12" s="12"/>
      <c r="F12" s="12"/>
      <c r="G12" s="12">
        <v>47923</v>
      </c>
      <c r="H12" s="12">
        <v>50157</v>
      </c>
      <c r="I12" s="12">
        <v>48699</v>
      </c>
      <c r="J12" s="12">
        <v>47640</v>
      </c>
      <c r="K12" s="12">
        <v>49615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B13" t="s">
        <v>52</v>
      </c>
      <c r="C13" s="12"/>
      <c r="D13" s="12"/>
      <c r="E13" s="12"/>
      <c r="F13" s="12"/>
      <c r="G13" s="12">
        <v>22441</v>
      </c>
      <c r="H13" s="12">
        <v>22639</v>
      </c>
      <c r="I13" s="12">
        <v>22662</v>
      </c>
      <c r="J13" s="12">
        <v>23737</v>
      </c>
      <c r="K13" s="12">
        <v>19257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B14" t="s">
        <v>53</v>
      </c>
      <c r="C14" s="12"/>
      <c r="D14" s="12"/>
      <c r="E14" s="12"/>
      <c r="F14" s="12"/>
      <c r="G14" s="12">
        <v>74536</v>
      </c>
      <c r="H14" s="12">
        <v>76236</v>
      </c>
      <c r="I14" s="12">
        <v>77378</v>
      </c>
      <c r="J14" s="12">
        <v>77389</v>
      </c>
      <c r="K14" s="12">
        <v>88426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C15" s="12"/>
      <c r="D15" s="12"/>
      <c r="E15" s="12"/>
      <c r="F15" s="12"/>
      <c r="G15" s="12"/>
      <c r="H15" s="12"/>
      <c r="I15" s="12"/>
      <c r="J15" s="12"/>
      <c r="K15" s="12"/>
      <c r="S15" s="85"/>
    </row>
    <row r="16" spans="1:21" x14ac:dyDescent="0.25">
      <c r="A16" t="s">
        <v>14</v>
      </c>
      <c r="B16" s="104" t="s">
        <v>125</v>
      </c>
      <c r="C16" s="105">
        <v>74824</v>
      </c>
      <c r="D16" s="105">
        <v>75338</v>
      </c>
      <c r="E16" s="105">
        <v>75981</v>
      </c>
      <c r="F16" s="105">
        <v>78714</v>
      </c>
      <c r="G16" s="105">
        <v>81599</v>
      </c>
      <c r="H16" s="105">
        <v>80903</v>
      </c>
      <c r="I16" s="105">
        <v>77589</v>
      </c>
      <c r="J16" s="105">
        <v>80953</v>
      </c>
      <c r="K16" s="105">
        <v>88105</v>
      </c>
      <c r="M16" s="94"/>
      <c r="N16" s="13"/>
      <c r="O16" s="94"/>
      <c r="P16" s="94"/>
      <c r="Q16" s="94"/>
      <c r="R16" s="94"/>
      <c r="S16" s="94"/>
      <c r="T16" s="94"/>
      <c r="U16" s="94"/>
    </row>
    <row r="17" spans="1:21" x14ac:dyDescent="0.25">
      <c r="B17" t="s">
        <v>50</v>
      </c>
      <c r="C17" s="12">
        <v>24516</v>
      </c>
      <c r="D17" s="12">
        <v>25060</v>
      </c>
      <c r="E17" s="12">
        <v>25156</v>
      </c>
      <c r="F17" s="12">
        <v>25074</v>
      </c>
      <c r="G17" s="12">
        <v>24893</v>
      </c>
      <c r="H17" s="12">
        <v>24300</v>
      </c>
      <c r="I17" s="12">
        <v>23904</v>
      </c>
      <c r="J17" s="12">
        <v>24335</v>
      </c>
      <c r="K17" s="12">
        <v>25647</v>
      </c>
      <c r="M17" s="94"/>
      <c r="N17" s="13"/>
      <c r="O17" s="94"/>
      <c r="P17" s="94"/>
      <c r="Q17" s="94"/>
      <c r="R17" s="94"/>
      <c r="S17" s="94"/>
      <c r="T17" s="94"/>
      <c r="U17" s="94"/>
    </row>
    <row r="18" spans="1:21" x14ac:dyDescent="0.25">
      <c r="B18" t="s">
        <v>52</v>
      </c>
      <c r="C18" s="12">
        <v>11660</v>
      </c>
      <c r="D18" s="12">
        <v>11143</v>
      </c>
      <c r="E18" s="12">
        <v>11188</v>
      </c>
      <c r="F18" s="12">
        <v>12313</v>
      </c>
      <c r="G18" s="12">
        <v>12411</v>
      </c>
      <c r="H18" s="12">
        <v>12471</v>
      </c>
      <c r="I18" s="12">
        <v>11460</v>
      </c>
      <c r="J18" s="12">
        <v>12080</v>
      </c>
      <c r="K18" s="12">
        <v>13265</v>
      </c>
      <c r="M18" s="94"/>
      <c r="N18" s="94"/>
      <c r="O18" s="94"/>
      <c r="P18" s="94"/>
      <c r="Q18" s="94"/>
      <c r="R18" s="94"/>
      <c r="S18" s="94"/>
      <c r="T18" s="94"/>
      <c r="U18" s="94"/>
    </row>
    <row r="19" spans="1:21" x14ac:dyDescent="0.25">
      <c r="B19" t="s">
        <v>53</v>
      </c>
      <c r="C19" s="12">
        <f t="shared" ref="C19:K19" si="0">C16-C17-C18</f>
        <v>38648</v>
      </c>
      <c r="D19" s="12">
        <f t="shared" si="0"/>
        <v>39135</v>
      </c>
      <c r="E19" s="12">
        <f t="shared" si="0"/>
        <v>39637</v>
      </c>
      <c r="F19" s="12">
        <f t="shared" si="0"/>
        <v>41327</v>
      </c>
      <c r="G19" s="12">
        <f t="shared" si="0"/>
        <v>44295</v>
      </c>
      <c r="H19" s="12">
        <f t="shared" si="0"/>
        <v>44132</v>
      </c>
      <c r="I19" s="12">
        <f t="shared" si="0"/>
        <v>42225</v>
      </c>
      <c r="J19" s="12">
        <f t="shared" si="0"/>
        <v>44538</v>
      </c>
      <c r="K19" s="12">
        <f t="shared" si="0"/>
        <v>49193</v>
      </c>
      <c r="M19" s="94"/>
      <c r="N19" s="94"/>
      <c r="O19" s="94"/>
      <c r="P19" s="94"/>
      <c r="Q19" s="94"/>
      <c r="R19" s="94"/>
      <c r="S19" s="94"/>
      <c r="T19" s="94"/>
      <c r="U19" s="94"/>
    </row>
    <row r="20" spans="1:21" x14ac:dyDescent="0.25">
      <c r="C20" s="12"/>
      <c r="D20" s="12"/>
      <c r="E20" s="12"/>
      <c r="F20" s="12"/>
      <c r="G20" s="12"/>
      <c r="H20" s="12"/>
      <c r="I20" s="12"/>
      <c r="J20" s="12"/>
      <c r="K20" s="12"/>
      <c r="Q20" s="85"/>
    </row>
    <row r="21" spans="1:21" x14ac:dyDescent="0.25">
      <c r="A21" t="s">
        <v>15</v>
      </c>
      <c r="B21" s="104" t="s">
        <v>125</v>
      </c>
      <c r="C21" s="105"/>
      <c r="D21" s="105"/>
      <c r="E21" s="105"/>
      <c r="F21" s="105"/>
      <c r="G21" s="105"/>
      <c r="H21" s="105">
        <v>42886.999999999622</v>
      </c>
      <c r="I21" s="105">
        <v>46617.000000000015</v>
      </c>
      <c r="J21" s="105">
        <v>42875.000000000306</v>
      </c>
      <c r="K21" s="105">
        <v>44295.999999999825</v>
      </c>
      <c r="M21" s="94"/>
      <c r="N21" s="13"/>
      <c r="O21" s="94"/>
      <c r="P21" s="94"/>
      <c r="Q21" s="94"/>
    </row>
    <row r="22" spans="1:21" x14ac:dyDescent="0.25">
      <c r="B22" t="s">
        <v>50</v>
      </c>
      <c r="C22" s="12"/>
      <c r="D22" s="12"/>
      <c r="E22" s="12"/>
      <c r="F22" s="12"/>
      <c r="G22" s="12"/>
      <c r="H22" s="12">
        <v>14408.999999999967</v>
      </c>
      <c r="I22" s="12">
        <v>14059.999999999971</v>
      </c>
      <c r="J22" s="12">
        <v>14520.000000000189</v>
      </c>
      <c r="K22" s="12">
        <v>15378.00000000012</v>
      </c>
      <c r="M22" s="94"/>
      <c r="N22" s="94"/>
      <c r="O22" s="94"/>
      <c r="P22" s="94"/>
      <c r="Q22" s="94"/>
    </row>
    <row r="23" spans="1:21" x14ac:dyDescent="0.25">
      <c r="B23" t="s">
        <v>52</v>
      </c>
      <c r="C23" s="12"/>
      <c r="D23" s="12"/>
      <c r="E23" s="12"/>
      <c r="F23" s="12"/>
      <c r="G23" s="12"/>
      <c r="H23" s="12">
        <v>4872.0000000000291</v>
      </c>
      <c r="I23" s="12">
        <v>3199.0000000000155</v>
      </c>
      <c r="J23" s="12">
        <v>2942.9999999999327</v>
      </c>
      <c r="K23" s="12">
        <v>3382.9999999999982</v>
      </c>
      <c r="M23" s="94"/>
      <c r="N23" s="94"/>
      <c r="O23" s="94"/>
      <c r="P23" s="94"/>
      <c r="Q23" s="94"/>
    </row>
    <row r="24" spans="1:21" x14ac:dyDescent="0.25">
      <c r="B24" t="s">
        <v>53</v>
      </c>
      <c r="C24" s="12"/>
      <c r="D24" s="12"/>
      <c r="E24" s="12"/>
      <c r="F24" s="12"/>
      <c r="G24" s="12"/>
      <c r="H24" s="12">
        <v>23605.999999999625</v>
      </c>
      <c r="I24" s="12">
        <v>29358.000000000025</v>
      </c>
      <c r="J24" s="12">
        <v>25412.000000000182</v>
      </c>
      <c r="K24" s="12">
        <v>25534.999999999709</v>
      </c>
      <c r="M24" s="94"/>
      <c r="N24" s="94"/>
      <c r="O24" s="94"/>
      <c r="P24" s="94"/>
      <c r="Q24" s="94"/>
    </row>
    <row r="25" spans="1:21" x14ac:dyDescent="0.25">
      <c r="C25" s="12"/>
      <c r="D25" s="12"/>
      <c r="E25" s="12"/>
      <c r="F25" s="12"/>
      <c r="G25" s="12"/>
      <c r="H25" s="12"/>
      <c r="I25" s="12"/>
      <c r="J25" s="12"/>
      <c r="K25" s="12"/>
      <c r="Q25" s="85"/>
    </row>
    <row r="26" spans="1:21" s="1" customFormat="1" x14ac:dyDescent="0.25">
      <c r="A26" s="112" t="s">
        <v>16</v>
      </c>
      <c r="B26" s="112" t="s">
        <v>125</v>
      </c>
      <c r="C26" s="113"/>
      <c r="D26" s="113"/>
      <c r="E26" s="113"/>
      <c r="F26" s="113"/>
      <c r="G26" s="113"/>
      <c r="H26" s="113">
        <f t="shared" ref="H26:K29" si="1">H6+H11+H16+H21</f>
        <v>1644630.9999999995</v>
      </c>
      <c r="I26" s="113">
        <f t="shared" si="1"/>
        <v>1654580</v>
      </c>
      <c r="J26" s="113">
        <f t="shared" si="1"/>
        <v>1646688.0000000002</v>
      </c>
      <c r="K26" s="113">
        <f t="shared" si="1"/>
        <v>1690930.9999999998</v>
      </c>
      <c r="M26" s="114"/>
      <c r="N26" s="114"/>
      <c r="O26" s="114"/>
      <c r="P26" s="114"/>
    </row>
    <row r="27" spans="1:21" x14ac:dyDescent="0.25">
      <c r="A27" s="104"/>
      <c r="B27" s="104" t="s">
        <v>50</v>
      </c>
      <c r="C27" s="105"/>
      <c r="D27" s="105"/>
      <c r="E27" s="105"/>
      <c r="F27" s="105"/>
      <c r="G27" s="105"/>
      <c r="H27" s="105">
        <f t="shared" si="1"/>
        <v>493961.99999999994</v>
      </c>
      <c r="I27" s="105">
        <f t="shared" si="1"/>
        <v>496171</v>
      </c>
      <c r="J27" s="105">
        <f t="shared" si="1"/>
        <v>490584.00000000017</v>
      </c>
      <c r="K27" s="105">
        <f>K7+K12+K17+K22</f>
        <v>491647.00000000012</v>
      </c>
      <c r="M27" s="94"/>
      <c r="N27" s="94"/>
      <c r="O27" s="94"/>
      <c r="P27" s="94"/>
      <c r="Q27" s="85"/>
    </row>
    <row r="28" spans="1:21" x14ac:dyDescent="0.25">
      <c r="A28" s="104"/>
      <c r="B28" s="104" t="s">
        <v>52</v>
      </c>
      <c r="C28" s="105"/>
      <c r="D28" s="105"/>
      <c r="E28" s="105"/>
      <c r="F28" s="105"/>
      <c r="G28" s="105"/>
      <c r="H28" s="105">
        <f t="shared" si="1"/>
        <v>238317.00000000003</v>
      </c>
      <c r="I28" s="105">
        <f t="shared" si="1"/>
        <v>231757.00000000003</v>
      </c>
      <c r="J28" s="105">
        <f t="shared" si="1"/>
        <v>234840.99999999994</v>
      </c>
      <c r="K28" s="105">
        <f t="shared" si="1"/>
        <v>233261</v>
      </c>
      <c r="M28" s="94"/>
      <c r="N28" s="94"/>
      <c r="O28" s="94"/>
      <c r="P28" s="94"/>
    </row>
    <row r="29" spans="1:21" x14ac:dyDescent="0.25">
      <c r="A29" s="104"/>
      <c r="B29" s="104" t="s">
        <v>53</v>
      </c>
      <c r="C29" s="105"/>
      <c r="D29" s="105"/>
      <c r="E29" s="105"/>
      <c r="F29" s="105"/>
      <c r="G29" s="105"/>
      <c r="H29" s="105">
        <f t="shared" si="1"/>
        <v>912351.99999999965</v>
      </c>
      <c r="I29" s="105">
        <f t="shared" si="1"/>
        <v>926652</v>
      </c>
      <c r="J29" s="105">
        <f t="shared" si="1"/>
        <v>921263.00000000023</v>
      </c>
      <c r="K29" s="105">
        <f t="shared" si="1"/>
        <v>966022.99999999977</v>
      </c>
      <c r="M29" s="94"/>
      <c r="N29" s="94"/>
      <c r="O29" s="94"/>
      <c r="P29" s="94"/>
    </row>
    <row r="30" spans="1:21" x14ac:dyDescent="0.25">
      <c r="H30" s="8"/>
      <c r="I30" s="8"/>
      <c r="J30" s="8"/>
      <c r="K30" s="8"/>
    </row>
    <row r="31" spans="1:21" x14ac:dyDescent="0.25">
      <c r="A31" s="9" t="s">
        <v>34</v>
      </c>
      <c r="B31" s="9" t="s">
        <v>35</v>
      </c>
      <c r="C31" s="9"/>
      <c r="D31" s="9"/>
      <c r="E31" s="9"/>
      <c r="F31" s="9"/>
      <c r="G31" s="9"/>
      <c r="H31" s="9"/>
      <c r="I31" s="9"/>
      <c r="J31" s="9"/>
      <c r="K31" s="9"/>
    </row>
    <row r="32" spans="1:2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9" t="s">
        <v>36</v>
      </c>
      <c r="B33" s="9" t="s">
        <v>37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B34" s="152" t="s">
        <v>38</v>
      </c>
      <c r="C34" s="152"/>
      <c r="D34" s="152"/>
      <c r="E34" s="152"/>
      <c r="F34" s="152"/>
      <c r="G34" s="152"/>
      <c r="H34" s="152"/>
      <c r="I34" s="152"/>
      <c r="J34" s="152"/>
      <c r="K34" s="152"/>
    </row>
    <row r="35" spans="1:11" x14ac:dyDescent="0.25">
      <c r="B35" s="152"/>
      <c r="C35" s="152"/>
      <c r="D35" s="152"/>
      <c r="E35" s="152"/>
      <c r="F35" s="152"/>
      <c r="G35" s="152"/>
      <c r="H35" s="152"/>
      <c r="I35" s="152"/>
      <c r="J35" s="152"/>
      <c r="K35" s="152"/>
    </row>
    <row r="36" spans="1:11" x14ac:dyDescent="0.25">
      <c r="A36" s="15"/>
      <c r="B36" s="9" t="s">
        <v>39</v>
      </c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B37" s="152" t="s">
        <v>40</v>
      </c>
      <c r="C37" s="152"/>
      <c r="D37" s="152"/>
      <c r="E37" s="152"/>
      <c r="F37" s="152"/>
      <c r="G37" s="152"/>
      <c r="H37" s="152"/>
      <c r="I37" s="152"/>
      <c r="J37" s="152"/>
      <c r="K37" s="152"/>
    </row>
    <row r="38" spans="1:11" x14ac:dyDescent="0.25">
      <c r="B38" s="152"/>
      <c r="C38" s="152"/>
      <c r="D38" s="152"/>
      <c r="E38" s="152"/>
      <c r="F38" s="152"/>
      <c r="G38" s="152"/>
      <c r="H38" s="152"/>
      <c r="I38" s="152"/>
      <c r="J38" s="152"/>
      <c r="K38" s="152"/>
    </row>
    <row r="77" spans="13:13" x14ac:dyDescent="0.25">
      <c r="M77" s="13"/>
    </row>
  </sheetData>
  <mergeCells count="3">
    <mergeCell ref="A1:K2"/>
    <mergeCell ref="B34:K35"/>
    <mergeCell ref="B37:K3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0DA"/>
  </sheetPr>
  <dimension ref="A1:L1"/>
  <sheetViews>
    <sheetView showGridLines="0" topLeftCell="G37" zoomScale="85" zoomScaleNormal="85" workbookViewId="0">
      <selection activeCell="AJ68" sqref="AJ68"/>
    </sheetView>
  </sheetViews>
  <sheetFormatPr defaultRowHeight="15" x14ac:dyDescent="0.25"/>
  <sheetData>
    <row r="1" spans="1:12" ht="24" customHeight="1" x14ac:dyDescent="0.25">
      <c r="A1" s="159" t="s">
        <v>102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</sheetData>
  <mergeCells count="1">
    <mergeCell ref="A1:L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0DA"/>
  </sheetPr>
  <dimension ref="A1:U50"/>
  <sheetViews>
    <sheetView showGridLines="0" workbookViewId="0">
      <selection activeCell="L23" sqref="L23"/>
    </sheetView>
  </sheetViews>
  <sheetFormatPr defaultRowHeight="15" x14ac:dyDescent="0.25"/>
  <cols>
    <col min="1" max="1" width="11.28515625" bestFit="1" customWidth="1"/>
    <col min="2" max="2" width="35.140625" bestFit="1" customWidth="1"/>
    <col min="3" max="3" width="9.28515625" customWidth="1"/>
  </cols>
  <sheetData>
    <row r="1" spans="1:21" ht="18.75" x14ac:dyDescent="0.3">
      <c r="A1" s="27" t="s">
        <v>113</v>
      </c>
    </row>
    <row r="2" spans="1:21" x14ac:dyDescent="0.25">
      <c r="Q2" s="49"/>
      <c r="R2" s="49"/>
      <c r="S2" s="49"/>
      <c r="T2" s="49"/>
      <c r="U2" s="49"/>
    </row>
    <row r="3" spans="1:21" x14ac:dyDescent="0.25">
      <c r="A3" s="15" t="s">
        <v>109</v>
      </c>
      <c r="B3" t="s">
        <v>12</v>
      </c>
      <c r="C3" s="49" t="s">
        <v>41</v>
      </c>
      <c r="D3" s="8" t="s">
        <v>42</v>
      </c>
      <c r="E3" s="8" t="s">
        <v>43</v>
      </c>
      <c r="F3" s="8" t="s">
        <v>44</v>
      </c>
      <c r="G3" s="8" t="s">
        <v>45</v>
      </c>
      <c r="H3" s="8" t="s">
        <v>46</v>
      </c>
      <c r="I3" s="8" t="s">
        <v>47</v>
      </c>
      <c r="J3" s="8" t="s">
        <v>48</v>
      </c>
      <c r="K3" s="8" t="s">
        <v>49</v>
      </c>
      <c r="Q3" s="49"/>
      <c r="R3" s="49"/>
      <c r="S3" s="49"/>
      <c r="T3" s="49"/>
      <c r="U3" s="49"/>
    </row>
    <row r="4" spans="1:21" x14ac:dyDescent="0.25">
      <c r="A4" s="15"/>
      <c r="D4" s="49"/>
      <c r="E4" s="49"/>
      <c r="F4" s="49"/>
      <c r="G4" s="49"/>
      <c r="H4" s="49"/>
      <c r="I4" s="49"/>
      <c r="J4" s="49"/>
      <c r="K4" s="49"/>
      <c r="Q4" s="12"/>
      <c r="R4" s="12"/>
      <c r="S4" s="12"/>
      <c r="T4" s="12"/>
      <c r="U4" s="12"/>
    </row>
    <row r="5" spans="1:21" x14ac:dyDescent="0.25">
      <c r="A5" s="15"/>
      <c r="B5" t="s">
        <v>126</v>
      </c>
      <c r="C5" s="12">
        <v>694974</v>
      </c>
      <c r="D5" s="12">
        <v>705822</v>
      </c>
      <c r="E5" s="12">
        <v>715200</v>
      </c>
      <c r="F5" s="12">
        <v>741384</v>
      </c>
      <c r="G5" s="12">
        <v>759672</v>
      </c>
      <c r="H5" s="12">
        <v>767889</v>
      </c>
      <c r="I5" s="12">
        <v>779921</v>
      </c>
      <c r="J5" s="12">
        <v>777888</v>
      </c>
      <c r="K5" s="12">
        <v>793952</v>
      </c>
      <c r="Q5" s="12"/>
      <c r="R5" s="12"/>
      <c r="S5" s="12"/>
      <c r="T5" s="12"/>
      <c r="U5" s="12"/>
    </row>
    <row r="6" spans="1:21" x14ac:dyDescent="0.25">
      <c r="A6" s="15"/>
      <c r="B6" t="s">
        <v>127</v>
      </c>
      <c r="C6" s="12">
        <v>549030</v>
      </c>
      <c r="D6" s="12">
        <v>549768</v>
      </c>
      <c r="E6" s="12">
        <v>559474</v>
      </c>
      <c r="F6" s="12">
        <v>580911</v>
      </c>
      <c r="G6" s="12">
        <v>598575</v>
      </c>
      <c r="H6" s="12">
        <v>603920</v>
      </c>
      <c r="I6" s="12">
        <v>601714</v>
      </c>
      <c r="J6" s="12">
        <v>596206</v>
      </c>
      <c r="K6" s="12">
        <v>607280</v>
      </c>
      <c r="Q6" s="12"/>
      <c r="R6" s="12"/>
      <c r="S6" s="12"/>
      <c r="T6" s="12"/>
      <c r="U6" s="12"/>
    </row>
    <row r="7" spans="1:21" x14ac:dyDescent="0.25">
      <c r="B7" t="s">
        <v>103</v>
      </c>
      <c r="C7" s="12">
        <v>274816</v>
      </c>
      <c r="D7" s="12">
        <v>276900</v>
      </c>
      <c r="E7" s="12">
        <v>275069</v>
      </c>
      <c r="F7" s="12">
        <v>274163</v>
      </c>
      <c r="G7" s="12">
        <v>265667</v>
      </c>
      <c r="H7" s="12">
        <v>263538</v>
      </c>
      <c r="I7" s="12">
        <v>266954</v>
      </c>
      <c r="J7" s="12">
        <v>265102</v>
      </c>
      <c r="K7" s="12">
        <v>264934</v>
      </c>
      <c r="Q7" s="12"/>
      <c r="R7" s="12"/>
      <c r="S7" s="12"/>
      <c r="T7" s="12"/>
      <c r="U7" s="12"/>
    </row>
    <row r="8" spans="1:21" x14ac:dyDescent="0.25">
      <c r="B8" t="s">
        <v>104</v>
      </c>
      <c r="C8" s="12">
        <v>153446</v>
      </c>
      <c r="D8" s="12">
        <v>151013</v>
      </c>
      <c r="E8" s="12">
        <v>149178</v>
      </c>
      <c r="F8" s="12">
        <v>148171</v>
      </c>
      <c r="G8" s="12">
        <v>142008</v>
      </c>
      <c r="H8" s="12">
        <v>141558</v>
      </c>
      <c r="I8" s="12">
        <v>142554</v>
      </c>
      <c r="J8" s="12">
        <v>138987</v>
      </c>
      <c r="K8" s="12">
        <v>136073</v>
      </c>
      <c r="Q8" s="12"/>
      <c r="R8" s="12"/>
      <c r="S8" s="12"/>
      <c r="T8" s="12"/>
      <c r="U8" s="12"/>
    </row>
    <row r="9" spans="1:21" x14ac:dyDescent="0.25">
      <c r="B9" t="s">
        <v>105</v>
      </c>
      <c r="C9" s="12">
        <v>85041</v>
      </c>
      <c r="D9" s="12">
        <v>84271</v>
      </c>
      <c r="E9" s="12">
        <v>86372</v>
      </c>
      <c r="F9" s="12">
        <v>91363</v>
      </c>
      <c r="G9" s="12">
        <v>97878</v>
      </c>
      <c r="H9" s="12">
        <v>96364</v>
      </c>
      <c r="I9" s="12">
        <v>95294</v>
      </c>
      <c r="J9" s="12">
        <v>96502</v>
      </c>
      <c r="K9" s="12">
        <v>97593</v>
      </c>
      <c r="Q9" s="12"/>
      <c r="R9" s="12"/>
      <c r="S9" s="12"/>
      <c r="T9" s="12"/>
      <c r="U9" s="12"/>
    </row>
    <row r="10" spans="1:21" x14ac:dyDescent="0.25">
      <c r="B10" t="s">
        <v>106</v>
      </c>
      <c r="C10" s="12">
        <v>93280</v>
      </c>
      <c r="D10" s="12">
        <v>92181</v>
      </c>
      <c r="E10" s="12">
        <v>93627</v>
      </c>
      <c r="F10" s="12">
        <v>98738</v>
      </c>
      <c r="G10" s="12">
        <v>105827</v>
      </c>
      <c r="H10" s="12">
        <v>101971</v>
      </c>
      <c r="I10" s="12">
        <v>99142</v>
      </c>
      <c r="J10" s="12">
        <v>99579</v>
      </c>
      <c r="K10" s="12">
        <v>99763</v>
      </c>
      <c r="Q10" s="12"/>
      <c r="R10" s="12"/>
      <c r="S10" s="12"/>
      <c r="T10" s="12"/>
      <c r="U10" s="12"/>
    </row>
    <row r="11" spans="1:21" x14ac:dyDescent="0.25">
      <c r="B11" t="s">
        <v>107</v>
      </c>
      <c r="C11" s="12">
        <v>335117</v>
      </c>
      <c r="D11" s="12">
        <v>344651</v>
      </c>
      <c r="E11" s="12">
        <v>353759</v>
      </c>
      <c r="F11" s="12">
        <v>375858</v>
      </c>
      <c r="G11" s="12">
        <v>396127</v>
      </c>
      <c r="H11" s="12">
        <v>407987</v>
      </c>
      <c r="I11" s="12">
        <v>417673</v>
      </c>
      <c r="J11" s="12">
        <v>416284</v>
      </c>
      <c r="K11" s="12">
        <v>431425</v>
      </c>
      <c r="Q11" s="12"/>
      <c r="R11" s="12"/>
      <c r="S11" s="12"/>
      <c r="T11" s="12"/>
      <c r="U11" s="12"/>
    </row>
    <row r="12" spans="1:21" x14ac:dyDescent="0.25">
      <c r="B12" t="s">
        <v>108</v>
      </c>
      <c r="C12" s="12">
        <v>302304</v>
      </c>
      <c r="D12" s="12">
        <v>306574</v>
      </c>
      <c r="E12" s="12">
        <v>316669</v>
      </c>
      <c r="F12" s="12">
        <v>334002</v>
      </c>
      <c r="G12" s="12">
        <v>350740</v>
      </c>
      <c r="H12" s="12">
        <v>360391</v>
      </c>
      <c r="I12" s="12">
        <v>360018</v>
      </c>
      <c r="J12" s="12">
        <v>357640</v>
      </c>
      <c r="K12" s="12">
        <v>371444</v>
      </c>
    </row>
    <row r="16" spans="1:21" x14ac:dyDescent="0.25">
      <c r="A16" s="15" t="s">
        <v>110</v>
      </c>
      <c r="B16" t="s">
        <v>13</v>
      </c>
      <c r="C16" s="8" t="s">
        <v>45</v>
      </c>
      <c r="D16" s="8" t="s">
        <v>46</v>
      </c>
      <c r="E16" s="8" t="s">
        <v>47</v>
      </c>
      <c r="F16" s="8" t="s">
        <v>48</v>
      </c>
      <c r="G16" s="8" t="s">
        <v>49</v>
      </c>
    </row>
    <row r="17" spans="1:11" x14ac:dyDescent="0.25">
      <c r="A17" s="15"/>
      <c r="C17" s="49"/>
      <c r="D17" s="49"/>
      <c r="E17" s="49"/>
      <c r="F17" s="49"/>
      <c r="G17" s="49"/>
    </row>
    <row r="18" spans="1:11" x14ac:dyDescent="0.25">
      <c r="A18" s="15"/>
      <c r="B18" t="s">
        <v>126</v>
      </c>
      <c r="C18" s="12">
        <v>80575</v>
      </c>
      <c r="D18" s="12">
        <v>83336</v>
      </c>
      <c r="E18" s="12">
        <v>83040</v>
      </c>
      <c r="F18" s="12">
        <v>83723</v>
      </c>
      <c r="G18" s="12">
        <v>87460</v>
      </c>
    </row>
    <row r="19" spans="1:11" x14ac:dyDescent="0.25">
      <c r="B19" t="s">
        <v>127</v>
      </c>
      <c r="C19" s="12">
        <v>64325</v>
      </c>
      <c r="D19" s="12">
        <v>65696</v>
      </c>
      <c r="E19" s="12">
        <v>65699</v>
      </c>
      <c r="F19" s="12">
        <v>65043</v>
      </c>
      <c r="G19" s="12">
        <v>69838</v>
      </c>
    </row>
    <row r="20" spans="1:11" x14ac:dyDescent="0.25">
      <c r="B20" t="s">
        <v>103</v>
      </c>
      <c r="C20" s="12">
        <v>30871</v>
      </c>
      <c r="D20" s="12">
        <v>32357</v>
      </c>
      <c r="E20" s="12">
        <v>31154</v>
      </c>
      <c r="F20" s="12">
        <v>31154</v>
      </c>
      <c r="G20" s="12">
        <v>31695</v>
      </c>
    </row>
    <row r="21" spans="1:11" x14ac:dyDescent="0.25">
      <c r="B21" t="s">
        <v>104</v>
      </c>
      <c r="C21" s="12">
        <v>17052</v>
      </c>
      <c r="D21" s="12">
        <v>17800</v>
      </c>
      <c r="E21" s="12">
        <v>17545</v>
      </c>
      <c r="F21" s="12">
        <v>16486</v>
      </c>
      <c r="G21" s="12">
        <v>17920</v>
      </c>
    </row>
    <row r="22" spans="1:11" x14ac:dyDescent="0.25">
      <c r="B22" t="s">
        <v>105</v>
      </c>
      <c r="C22" s="12">
        <v>10898</v>
      </c>
      <c r="D22" s="12">
        <v>10965</v>
      </c>
      <c r="E22" s="12">
        <v>10864</v>
      </c>
      <c r="F22" s="12">
        <v>11565</v>
      </c>
      <c r="G22" s="12">
        <v>9430</v>
      </c>
    </row>
    <row r="23" spans="1:11" x14ac:dyDescent="0.25">
      <c r="B23" t="s">
        <v>106</v>
      </c>
      <c r="C23" s="12">
        <v>11543</v>
      </c>
      <c r="D23" s="12">
        <v>11674</v>
      </c>
      <c r="E23" s="12">
        <v>11798</v>
      </c>
      <c r="F23" s="12">
        <v>12172</v>
      </c>
      <c r="G23" s="12">
        <v>9827</v>
      </c>
    </row>
    <row r="24" spans="1:11" x14ac:dyDescent="0.25">
      <c r="B24" t="s">
        <v>107</v>
      </c>
      <c r="C24" s="12">
        <v>38806</v>
      </c>
      <c r="D24" s="12">
        <v>40014</v>
      </c>
      <c r="E24" s="12">
        <v>41022</v>
      </c>
      <c r="F24" s="12">
        <v>41004</v>
      </c>
      <c r="G24" s="12">
        <v>46335</v>
      </c>
    </row>
    <row r="25" spans="1:11" x14ac:dyDescent="0.25">
      <c r="B25" t="s">
        <v>108</v>
      </c>
      <c r="C25" s="12">
        <v>35730</v>
      </c>
      <c r="D25" s="12">
        <v>36222</v>
      </c>
      <c r="E25" s="12">
        <v>36356</v>
      </c>
      <c r="F25" s="12">
        <v>36385</v>
      </c>
      <c r="G25" s="12">
        <v>42091</v>
      </c>
    </row>
    <row r="28" spans="1:11" x14ac:dyDescent="0.25">
      <c r="A28" s="15" t="s">
        <v>111</v>
      </c>
      <c r="B28" t="s">
        <v>14</v>
      </c>
      <c r="C28" s="8" t="s">
        <v>41</v>
      </c>
      <c r="D28" s="8" t="s">
        <v>42</v>
      </c>
      <c r="E28" s="8" t="s">
        <v>43</v>
      </c>
      <c r="F28" s="8" t="s">
        <v>44</v>
      </c>
      <c r="G28" s="8" t="s">
        <v>45</v>
      </c>
      <c r="H28" s="8" t="s">
        <v>46</v>
      </c>
      <c r="I28" s="8" t="s">
        <v>47</v>
      </c>
      <c r="J28" s="8" t="s">
        <v>48</v>
      </c>
      <c r="K28" s="8" t="s">
        <v>49</v>
      </c>
    </row>
    <row r="29" spans="1:11" x14ac:dyDescent="0.25">
      <c r="A29" s="15"/>
      <c r="C29" s="49"/>
      <c r="D29" s="49"/>
      <c r="E29" s="49"/>
      <c r="F29" s="49"/>
      <c r="G29" s="49"/>
      <c r="H29" s="49"/>
      <c r="I29" s="49"/>
      <c r="J29" s="49"/>
      <c r="K29" s="49"/>
    </row>
    <row r="30" spans="1:11" x14ac:dyDescent="0.25">
      <c r="B30" t="s">
        <v>126</v>
      </c>
      <c r="C30" s="12">
        <v>40598</v>
      </c>
      <c r="D30" s="12">
        <v>41128</v>
      </c>
      <c r="E30" s="12">
        <v>41525</v>
      </c>
      <c r="F30" s="12">
        <v>43120</v>
      </c>
      <c r="G30" s="12">
        <v>44510</v>
      </c>
      <c r="H30" s="12">
        <v>44492</v>
      </c>
      <c r="I30" s="12">
        <v>42800</v>
      </c>
      <c r="J30" s="12">
        <v>45446</v>
      </c>
      <c r="K30" s="12">
        <v>49671</v>
      </c>
    </row>
    <row r="31" spans="1:11" x14ac:dyDescent="0.25">
      <c r="B31" t="s">
        <v>127</v>
      </c>
      <c r="C31" s="12">
        <v>34220</v>
      </c>
      <c r="D31" s="12">
        <v>34207</v>
      </c>
      <c r="E31" s="12">
        <v>34456</v>
      </c>
      <c r="F31" s="12">
        <v>35594</v>
      </c>
      <c r="G31" s="12">
        <v>37089</v>
      </c>
      <c r="H31" s="12">
        <v>36410</v>
      </c>
      <c r="I31" s="12">
        <v>34789</v>
      </c>
      <c r="J31" s="12">
        <v>35507</v>
      </c>
      <c r="K31" s="12">
        <v>38434</v>
      </c>
    </row>
    <row r="32" spans="1:11" x14ac:dyDescent="0.25">
      <c r="B32" t="s">
        <v>103</v>
      </c>
      <c r="C32" s="12">
        <v>15153</v>
      </c>
      <c r="D32" s="12">
        <v>15597</v>
      </c>
      <c r="E32" s="12">
        <v>15821</v>
      </c>
      <c r="F32" s="12">
        <v>15946</v>
      </c>
      <c r="G32" s="12">
        <v>15915</v>
      </c>
      <c r="H32" s="12">
        <v>15621</v>
      </c>
      <c r="I32" s="12">
        <v>15240</v>
      </c>
      <c r="J32" s="12">
        <v>15745</v>
      </c>
      <c r="K32" s="12">
        <v>16806</v>
      </c>
    </row>
    <row r="33" spans="1:11" x14ac:dyDescent="0.25">
      <c r="B33" t="s">
        <v>104</v>
      </c>
      <c r="C33" s="12">
        <v>9357</v>
      </c>
      <c r="D33" s="12">
        <v>9461</v>
      </c>
      <c r="E33" s="12">
        <v>9335</v>
      </c>
      <c r="F33" s="12">
        <v>9128</v>
      </c>
      <c r="G33" s="12">
        <v>8978</v>
      </c>
      <c r="H33" s="12">
        <v>8679</v>
      </c>
      <c r="I33" s="12">
        <v>8664</v>
      </c>
      <c r="J33" s="12">
        <v>8590</v>
      </c>
      <c r="K33" s="12">
        <v>8841</v>
      </c>
    </row>
    <row r="34" spans="1:11" x14ac:dyDescent="0.25">
      <c r="B34" t="s">
        <v>105</v>
      </c>
      <c r="C34" s="12">
        <v>5461</v>
      </c>
      <c r="D34" s="12">
        <v>5460</v>
      </c>
      <c r="E34" s="12">
        <v>5304</v>
      </c>
      <c r="F34" s="12">
        <v>5715</v>
      </c>
      <c r="G34" s="12">
        <v>5827</v>
      </c>
      <c r="H34" s="12">
        <v>6045</v>
      </c>
      <c r="I34" s="12">
        <v>5389</v>
      </c>
      <c r="J34" s="12">
        <v>5672</v>
      </c>
      <c r="K34" s="12">
        <v>6617</v>
      </c>
    </row>
    <row r="35" spans="1:11" x14ac:dyDescent="0.25">
      <c r="B35" t="s">
        <v>106</v>
      </c>
      <c r="C35" s="12">
        <v>6199</v>
      </c>
      <c r="D35" s="12">
        <v>5683</v>
      </c>
      <c r="E35" s="12">
        <v>5884</v>
      </c>
      <c r="F35" s="12">
        <v>6598</v>
      </c>
      <c r="G35" s="12">
        <v>6584</v>
      </c>
      <c r="H35" s="12">
        <v>6426</v>
      </c>
      <c r="I35" s="12">
        <v>6071</v>
      </c>
      <c r="J35" s="12">
        <v>6408</v>
      </c>
      <c r="K35" s="12">
        <v>6648</v>
      </c>
    </row>
    <row r="36" spans="1:11" x14ac:dyDescent="0.25">
      <c r="B36" t="s">
        <v>107</v>
      </c>
      <c r="C36" s="12">
        <v>19984</v>
      </c>
      <c r="D36" s="12">
        <v>20071</v>
      </c>
      <c r="E36" s="12">
        <v>20400</v>
      </c>
      <c r="F36" s="12">
        <v>21459</v>
      </c>
      <c r="G36" s="12">
        <v>22768</v>
      </c>
      <c r="H36" s="12">
        <v>22826</v>
      </c>
      <c r="I36" s="12">
        <v>22171</v>
      </c>
      <c r="J36" s="12">
        <v>24029</v>
      </c>
      <c r="K36" s="12">
        <v>26248</v>
      </c>
    </row>
    <row r="37" spans="1:11" x14ac:dyDescent="0.25">
      <c r="B37" t="s">
        <v>108</v>
      </c>
      <c r="C37" s="12">
        <v>18664</v>
      </c>
      <c r="D37" s="12">
        <v>19063</v>
      </c>
      <c r="E37" s="12">
        <v>19237</v>
      </c>
      <c r="F37" s="12">
        <v>19868</v>
      </c>
      <c r="G37" s="12">
        <v>21527</v>
      </c>
      <c r="H37" s="12">
        <v>21305</v>
      </c>
      <c r="I37" s="12">
        <v>20054</v>
      </c>
      <c r="J37" s="12">
        <v>20509</v>
      </c>
      <c r="K37" s="12">
        <v>22945</v>
      </c>
    </row>
    <row r="41" spans="1:11" x14ac:dyDescent="0.25">
      <c r="A41" s="15" t="s">
        <v>112</v>
      </c>
      <c r="B41" t="s">
        <v>15</v>
      </c>
      <c r="C41" s="8" t="s">
        <v>46</v>
      </c>
      <c r="D41" s="8" t="s">
        <v>47</v>
      </c>
      <c r="E41" s="8" t="s">
        <v>48</v>
      </c>
      <c r="F41" s="8" t="s">
        <v>49</v>
      </c>
    </row>
    <row r="42" spans="1:11" x14ac:dyDescent="0.25">
      <c r="A42" s="15"/>
      <c r="C42" s="49"/>
      <c r="D42" s="49"/>
      <c r="E42" s="49"/>
      <c r="F42" s="49"/>
    </row>
    <row r="43" spans="1:11" x14ac:dyDescent="0.25">
      <c r="A43" s="15"/>
      <c r="B43" t="s">
        <v>126</v>
      </c>
      <c r="C43" s="88">
        <v>24498.9999999998</v>
      </c>
      <c r="D43" s="88">
        <v>26591.00000000028</v>
      </c>
      <c r="E43" s="88">
        <v>24154.00000000024</v>
      </c>
      <c r="F43" s="88">
        <v>25673.999999999571</v>
      </c>
    </row>
    <row r="44" spans="1:11" x14ac:dyDescent="0.25">
      <c r="A44" s="15"/>
      <c r="B44" t="s">
        <v>127</v>
      </c>
      <c r="C44" s="88">
        <v>18387.999999999822</v>
      </c>
      <c r="D44" s="88">
        <v>20025.999999999731</v>
      </c>
      <c r="E44" s="88">
        <v>18721.000000000065</v>
      </c>
      <c r="F44" s="88">
        <v>18622.000000000258</v>
      </c>
    </row>
    <row r="45" spans="1:11" x14ac:dyDescent="0.25">
      <c r="B45" t="s">
        <v>103</v>
      </c>
      <c r="C45" s="88">
        <v>9799.9999999999563</v>
      </c>
      <c r="D45" s="88">
        <v>9520.9999999998745</v>
      </c>
      <c r="E45" s="88">
        <v>9846.0000000001419</v>
      </c>
      <c r="F45" s="88">
        <v>10697.000000000116</v>
      </c>
    </row>
    <row r="46" spans="1:11" x14ac:dyDescent="0.25">
      <c r="B46" t="s">
        <v>104</v>
      </c>
      <c r="C46" s="88">
        <v>4609.00000000001</v>
      </c>
      <c r="D46" s="88">
        <v>4539.0000000000973</v>
      </c>
      <c r="E46" s="88">
        <v>4674.0000000000464</v>
      </c>
      <c r="F46" s="88">
        <v>4681.0000000000027</v>
      </c>
    </row>
    <row r="47" spans="1:11" x14ac:dyDescent="0.25">
      <c r="B47" t="s">
        <v>105</v>
      </c>
      <c r="C47" s="88">
        <v>2484.9999999999868</v>
      </c>
      <c r="D47" s="88">
        <v>1628.0000000000077</v>
      </c>
      <c r="E47" s="88">
        <v>1436.9999999999366</v>
      </c>
      <c r="F47" s="88">
        <v>1741.999999999962</v>
      </c>
    </row>
    <row r="48" spans="1:11" x14ac:dyDescent="0.25">
      <c r="B48" t="s">
        <v>106</v>
      </c>
      <c r="C48" s="88">
        <v>2387.0000000000418</v>
      </c>
      <c r="D48" s="88">
        <v>1571.000000000008</v>
      </c>
      <c r="E48" s="88">
        <v>1505.9999999999959</v>
      </c>
      <c r="F48" s="88">
        <v>1641.0000000000359</v>
      </c>
    </row>
    <row r="49" spans="2:6" x14ac:dyDescent="0.25">
      <c r="B49" t="s">
        <v>107</v>
      </c>
      <c r="C49" s="88">
        <v>12213.999999999856</v>
      </c>
      <c r="D49" s="88">
        <v>15442.0000000004</v>
      </c>
      <c r="E49" s="88">
        <v>12871.000000000162</v>
      </c>
      <c r="F49" s="88">
        <v>13234.999999999493</v>
      </c>
    </row>
    <row r="50" spans="2:6" x14ac:dyDescent="0.25">
      <c r="B50" t="s">
        <v>108</v>
      </c>
      <c r="C50" s="88">
        <v>11391.999999999769</v>
      </c>
      <c r="D50" s="88">
        <v>13915.999999999625</v>
      </c>
      <c r="E50" s="88">
        <v>12541.000000000022</v>
      </c>
      <c r="F50" s="88">
        <v>12300.000000000218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5D9F1"/>
  </sheetPr>
  <dimension ref="A1:O29"/>
  <sheetViews>
    <sheetView showGridLines="0" zoomScaleNormal="100" workbookViewId="0">
      <selection activeCell="D10" sqref="D10"/>
    </sheetView>
  </sheetViews>
  <sheetFormatPr defaultRowHeight="15" x14ac:dyDescent="0.25"/>
  <cols>
    <col min="1" max="1" width="26.140625" customWidth="1"/>
    <col min="2" max="2" width="12.5703125" style="9" customWidth="1"/>
    <col min="3" max="3" width="10.85546875" customWidth="1"/>
    <col min="5" max="5" width="11.5703125" customWidth="1"/>
    <col min="7" max="7" width="10.85546875" customWidth="1"/>
    <col min="11" max="11" width="10" customWidth="1"/>
  </cols>
  <sheetData>
    <row r="1" spans="1:14" ht="18.75" x14ac:dyDescent="0.3">
      <c r="A1" s="27" t="s">
        <v>261</v>
      </c>
    </row>
    <row r="3" spans="1:14" s="115" customFormat="1" ht="51.75" customHeight="1" x14ac:dyDescent="0.25">
      <c r="A3" s="102" t="s">
        <v>88</v>
      </c>
      <c r="B3" s="161" t="s">
        <v>128</v>
      </c>
      <c r="C3" s="160" t="s">
        <v>71</v>
      </c>
      <c r="D3" s="160"/>
      <c r="E3" s="160" t="s">
        <v>72</v>
      </c>
      <c r="F3" s="163"/>
      <c r="G3" s="160" t="s">
        <v>73</v>
      </c>
      <c r="H3" s="160"/>
      <c r="I3" s="160" t="s">
        <v>74</v>
      </c>
      <c r="J3" s="160"/>
      <c r="K3" s="160" t="s">
        <v>75</v>
      </c>
      <c r="L3" s="160"/>
      <c r="M3" s="160" t="s">
        <v>76</v>
      </c>
      <c r="N3" s="160"/>
    </row>
    <row r="4" spans="1:14" x14ac:dyDescent="0.25">
      <c r="A4" s="30"/>
      <c r="B4" s="161"/>
      <c r="C4" s="160"/>
      <c r="D4" s="160"/>
      <c r="E4" s="103"/>
      <c r="F4" s="103"/>
      <c r="G4" s="160"/>
      <c r="H4" s="160"/>
      <c r="I4" s="160"/>
      <c r="J4" s="160"/>
      <c r="K4" s="160"/>
      <c r="L4" s="160"/>
      <c r="M4" s="160"/>
      <c r="N4" s="160"/>
    </row>
    <row r="5" spans="1:14" s="119" customFormat="1" x14ac:dyDescent="0.25">
      <c r="A5" s="118"/>
      <c r="B5" s="162"/>
      <c r="C5" s="118" t="s">
        <v>117</v>
      </c>
      <c r="D5" s="118" t="s">
        <v>57</v>
      </c>
      <c r="E5" s="118" t="s">
        <v>117</v>
      </c>
      <c r="F5" s="118" t="s">
        <v>57</v>
      </c>
      <c r="G5" s="118" t="s">
        <v>117</v>
      </c>
      <c r="H5" s="118" t="s">
        <v>57</v>
      </c>
      <c r="I5" s="118" t="s">
        <v>117</v>
      </c>
      <c r="J5" s="118" t="s">
        <v>57</v>
      </c>
      <c r="K5" s="118" t="s">
        <v>117</v>
      </c>
      <c r="L5" s="118" t="s">
        <v>57</v>
      </c>
      <c r="M5" s="118" t="s">
        <v>117</v>
      </c>
      <c r="N5" s="118" t="s">
        <v>57</v>
      </c>
    </row>
    <row r="6" spans="1:14" x14ac:dyDescent="0.25">
      <c r="A6" s="28" t="s">
        <v>77</v>
      </c>
      <c r="B6" s="116">
        <v>2705831</v>
      </c>
      <c r="C6" s="47">
        <v>120276</v>
      </c>
      <c r="D6" s="48">
        <f>C6/B6*100</f>
        <v>4.4450669683361603</v>
      </c>
      <c r="E6" s="47">
        <v>58505</v>
      </c>
      <c r="F6" s="48">
        <f>E6/B6*100</f>
        <v>2.1621823388082992</v>
      </c>
      <c r="G6" s="47">
        <v>421239</v>
      </c>
      <c r="H6" s="48">
        <f>G6/B6*100</f>
        <v>15.567823711089126</v>
      </c>
      <c r="I6" s="47">
        <v>24182</v>
      </c>
      <c r="J6" s="48">
        <f>I6/B6*100</f>
        <v>0.89369956955922225</v>
      </c>
      <c r="K6" s="47">
        <v>46738</v>
      </c>
      <c r="L6" s="48">
        <f>K6/B6*100</f>
        <v>1.7273066943205246</v>
      </c>
      <c r="M6" s="47">
        <v>26251</v>
      </c>
      <c r="N6" s="48">
        <f>M6/B6*100</f>
        <v>0.97016406420060963</v>
      </c>
    </row>
    <row r="7" spans="1:14" x14ac:dyDescent="0.25">
      <c r="A7" s="28" t="s">
        <v>78</v>
      </c>
      <c r="B7" s="116">
        <v>7436971</v>
      </c>
      <c r="C7" s="47">
        <v>288461</v>
      </c>
      <c r="D7" s="48">
        <f t="shared" ref="D7:D20" si="0">C7/B7*100</f>
        <v>3.8787431065685212</v>
      </c>
      <c r="E7" s="47">
        <v>141165</v>
      </c>
      <c r="F7" s="48">
        <f t="shared" ref="F7:F20" si="1">E7/B7*100</f>
        <v>1.8981518147643712</v>
      </c>
      <c r="G7" s="47">
        <v>1061265</v>
      </c>
      <c r="H7" s="48">
        <f t="shared" ref="H7:H20" si="2">G7/B7*100</f>
        <v>14.270124221272344</v>
      </c>
      <c r="I7" s="47">
        <v>64242</v>
      </c>
      <c r="J7" s="48">
        <f t="shared" ref="J7:J20" si="3">I7/B7*100</f>
        <v>0.86381942325712968</v>
      </c>
      <c r="K7" s="47">
        <v>122870</v>
      </c>
      <c r="L7" s="48">
        <f t="shared" ref="L7:L20" si="4">K7/B7*100</f>
        <v>1.6521511244295561</v>
      </c>
      <c r="M7" s="47">
        <v>64597</v>
      </c>
      <c r="N7" s="48">
        <f t="shared" ref="N7:N20" si="5">M7/B7*100</f>
        <v>0.86859287201738444</v>
      </c>
    </row>
    <row r="8" spans="1:14" x14ac:dyDescent="0.25">
      <c r="A8" s="28" t="s">
        <v>79</v>
      </c>
      <c r="B8" s="116">
        <v>5563908</v>
      </c>
      <c r="C8" s="47">
        <v>215969</v>
      </c>
      <c r="D8" s="48">
        <f t="shared" si="0"/>
        <v>3.8816062379176652</v>
      </c>
      <c r="E8" s="47">
        <v>106463</v>
      </c>
      <c r="F8" s="48">
        <f t="shared" si="1"/>
        <v>1.9134572318593335</v>
      </c>
      <c r="G8" s="47">
        <v>784928</v>
      </c>
      <c r="H8" s="48">
        <f t="shared" si="2"/>
        <v>14.107494228876538</v>
      </c>
      <c r="I8" s="47">
        <v>43197</v>
      </c>
      <c r="J8" s="48">
        <f t="shared" si="3"/>
        <v>0.77637876111538862</v>
      </c>
      <c r="K8" s="47">
        <v>91279</v>
      </c>
      <c r="L8" s="48">
        <f t="shared" si="4"/>
        <v>1.640555523204194</v>
      </c>
      <c r="M8" s="47">
        <v>43040</v>
      </c>
      <c r="N8" s="48">
        <f t="shared" si="5"/>
        <v>0.77355700345872003</v>
      </c>
    </row>
    <row r="9" spans="1:14" x14ac:dyDescent="0.25">
      <c r="A9" s="28" t="s">
        <v>80</v>
      </c>
      <c r="B9" s="116">
        <v>4772165</v>
      </c>
      <c r="C9" s="47">
        <v>170279</v>
      </c>
      <c r="D9" s="48">
        <f t="shared" si="0"/>
        <v>3.5681708406980901</v>
      </c>
      <c r="E9" s="47">
        <v>86947</v>
      </c>
      <c r="F9" s="48">
        <f t="shared" si="1"/>
        <v>1.8219613110611221</v>
      </c>
      <c r="G9" s="47">
        <v>686799</v>
      </c>
      <c r="H9" s="48">
        <f t="shared" si="2"/>
        <v>14.391769773258051</v>
      </c>
      <c r="I9" s="47">
        <v>38435</v>
      </c>
      <c r="J9" s="48">
        <f t="shared" si="3"/>
        <v>0.80539964565349265</v>
      </c>
      <c r="K9" s="47">
        <v>79172</v>
      </c>
      <c r="L9" s="48">
        <f t="shared" si="4"/>
        <v>1.6590373551626985</v>
      </c>
      <c r="M9" s="47">
        <v>30302</v>
      </c>
      <c r="N9" s="48">
        <f t="shared" si="5"/>
        <v>0.63497385358637015</v>
      </c>
    </row>
    <row r="10" spans="1:14" x14ac:dyDescent="0.25">
      <c r="A10" s="28" t="s">
        <v>81</v>
      </c>
      <c r="B10" s="116">
        <v>5894626</v>
      </c>
      <c r="C10" s="47">
        <v>200154</v>
      </c>
      <c r="D10" s="48">
        <f t="shared" si="0"/>
        <v>3.395533491013679</v>
      </c>
      <c r="E10" s="47">
        <v>105947</v>
      </c>
      <c r="F10" s="48">
        <f t="shared" si="1"/>
        <v>1.797348975151265</v>
      </c>
      <c r="G10" s="47">
        <v>869479</v>
      </c>
      <c r="H10" s="48">
        <f t="shared" si="2"/>
        <v>14.750367538161029</v>
      </c>
      <c r="I10" s="47">
        <v>44299</v>
      </c>
      <c r="J10" s="48">
        <f t="shared" si="3"/>
        <v>0.75151502402357673</v>
      </c>
      <c r="K10" s="47">
        <v>94229</v>
      </c>
      <c r="L10" s="48">
        <f t="shared" si="4"/>
        <v>1.598557737166022</v>
      </c>
      <c r="M10" s="47">
        <v>39097</v>
      </c>
      <c r="N10" s="48">
        <f t="shared" si="5"/>
        <v>0.66326515032505873</v>
      </c>
    </row>
    <row r="11" spans="1:14" x14ac:dyDescent="0.25">
      <c r="A11" s="28" t="s">
        <v>82</v>
      </c>
      <c r="B11" s="116">
        <v>6162937</v>
      </c>
      <c r="C11" s="47">
        <v>198639</v>
      </c>
      <c r="D11" s="48">
        <f t="shared" si="0"/>
        <v>3.2231223522161594</v>
      </c>
      <c r="E11" s="47">
        <v>103988</v>
      </c>
      <c r="F11" s="48">
        <f t="shared" si="1"/>
        <v>1.6873123966706132</v>
      </c>
      <c r="G11" s="47">
        <v>870841</v>
      </c>
      <c r="H11" s="48">
        <f t="shared" si="2"/>
        <v>14.130292099367558</v>
      </c>
      <c r="I11" s="47">
        <v>44316</v>
      </c>
      <c r="J11" s="48">
        <f t="shared" si="3"/>
        <v>0.7190727408052362</v>
      </c>
      <c r="K11" s="47">
        <v>102474</v>
      </c>
      <c r="L11" s="48">
        <f t="shared" si="4"/>
        <v>1.6627461874103207</v>
      </c>
      <c r="M11" s="47">
        <v>34708</v>
      </c>
      <c r="N11" s="48">
        <f t="shared" si="5"/>
        <v>0.56317304557875569</v>
      </c>
    </row>
    <row r="12" spans="1:14" x14ac:dyDescent="0.25">
      <c r="A12" s="28" t="s">
        <v>83</v>
      </c>
      <c r="B12" s="116">
        <v>9078143</v>
      </c>
      <c r="C12" s="47">
        <v>191732</v>
      </c>
      <c r="D12" s="48">
        <f t="shared" si="0"/>
        <v>2.1120178432968064</v>
      </c>
      <c r="E12" s="47">
        <v>95776</v>
      </c>
      <c r="F12" s="48">
        <f t="shared" si="1"/>
        <v>1.0550175294661033</v>
      </c>
      <c r="G12" s="47">
        <v>1003148</v>
      </c>
      <c r="H12" s="48">
        <f t="shared" si="2"/>
        <v>11.050145387663534</v>
      </c>
      <c r="I12" s="47">
        <v>44331</v>
      </c>
      <c r="J12" s="48">
        <f t="shared" si="3"/>
        <v>0.48832674259482362</v>
      </c>
      <c r="K12" s="47">
        <v>83444</v>
      </c>
      <c r="L12" s="48">
        <f t="shared" si="4"/>
        <v>0.91917476955364119</v>
      </c>
      <c r="M12" s="47">
        <v>34471</v>
      </c>
      <c r="N12" s="48">
        <f t="shared" si="5"/>
        <v>0.37971422128953025</v>
      </c>
    </row>
    <row r="13" spans="1:14" x14ac:dyDescent="0.25">
      <c r="A13" s="28" t="s">
        <v>84</v>
      </c>
      <c r="B13" s="116">
        <v>9135750</v>
      </c>
      <c r="C13" s="47">
        <v>273292</v>
      </c>
      <c r="D13" s="48">
        <f t="shared" si="0"/>
        <v>2.9914566401225953</v>
      </c>
      <c r="E13" s="47">
        <v>153069</v>
      </c>
      <c r="F13" s="48">
        <f t="shared" si="1"/>
        <v>1.6754946227731711</v>
      </c>
      <c r="G13" s="47">
        <v>1228605</v>
      </c>
      <c r="H13" s="48">
        <f t="shared" si="2"/>
        <v>13.44832115589853</v>
      </c>
      <c r="I13" s="47">
        <v>55843</v>
      </c>
      <c r="J13" s="48">
        <f t="shared" si="3"/>
        <v>0.61125797006266591</v>
      </c>
      <c r="K13" s="47">
        <v>153397</v>
      </c>
      <c r="L13" s="48">
        <f t="shared" si="4"/>
        <v>1.6790849136633554</v>
      </c>
      <c r="M13" s="47">
        <v>50514</v>
      </c>
      <c r="N13" s="48">
        <f t="shared" si="5"/>
        <v>0.55292668910598475</v>
      </c>
    </row>
    <row r="14" spans="1:14" x14ac:dyDescent="0.25">
      <c r="A14" s="28" t="s">
        <v>85</v>
      </c>
      <c r="B14" s="116">
        <v>5578752</v>
      </c>
      <c r="C14" s="47">
        <v>196201</v>
      </c>
      <c r="D14" s="48">
        <f t="shared" si="0"/>
        <v>3.5169335363895007</v>
      </c>
      <c r="E14" s="47">
        <v>114323</v>
      </c>
      <c r="F14" s="48">
        <f t="shared" si="1"/>
        <v>2.0492576117382524</v>
      </c>
      <c r="G14" s="47">
        <v>810015</v>
      </c>
      <c r="H14" s="48">
        <f t="shared" si="2"/>
        <v>14.519645253992291</v>
      </c>
      <c r="I14" s="47">
        <v>42930</v>
      </c>
      <c r="J14" s="48">
        <f t="shared" si="3"/>
        <v>0.76952694796255505</v>
      </c>
      <c r="K14" s="47">
        <v>110423</v>
      </c>
      <c r="L14" s="48">
        <f t="shared" si="4"/>
        <v>1.9793495032580761</v>
      </c>
      <c r="M14" s="47">
        <v>37633</v>
      </c>
      <c r="N14" s="48">
        <f t="shared" si="5"/>
        <v>0.67457739652165938</v>
      </c>
    </row>
    <row r="15" spans="1:14" x14ac:dyDescent="0.25">
      <c r="A15" s="28"/>
      <c r="B15" s="116"/>
      <c r="C15" s="47"/>
      <c r="D15" s="48"/>
      <c r="E15" s="47"/>
      <c r="F15" s="48"/>
      <c r="G15" s="47"/>
      <c r="H15" s="48"/>
      <c r="I15" s="47"/>
      <c r="J15" s="48"/>
      <c r="K15" s="47"/>
      <c r="L15" s="48"/>
      <c r="M15" s="47"/>
      <c r="N15" s="48"/>
    </row>
    <row r="16" spans="1:14" x14ac:dyDescent="0.25">
      <c r="A16" s="120" t="s">
        <v>12</v>
      </c>
      <c r="B16" s="121">
        <v>56329083</v>
      </c>
      <c r="C16" s="122">
        <f>SUM(C6:C14)</f>
        <v>1855003</v>
      </c>
      <c r="D16" s="123">
        <f t="shared" si="0"/>
        <v>3.2931532011625326</v>
      </c>
      <c r="E16" s="122">
        <f>SUM(E6:E14)</f>
        <v>966183</v>
      </c>
      <c r="F16" s="123">
        <f t="shared" si="1"/>
        <v>1.7152471663705229</v>
      </c>
      <c r="G16" s="122">
        <f>SUM(G6:G14)</f>
        <v>7736319</v>
      </c>
      <c r="H16" s="123">
        <f t="shared" si="2"/>
        <v>13.734146888206933</v>
      </c>
      <c r="I16" s="122">
        <f>SUM(I6:I14)</f>
        <v>401775</v>
      </c>
      <c r="J16" s="123">
        <f t="shared" si="3"/>
        <v>0.71326387471992048</v>
      </c>
      <c r="K16" s="122">
        <f>SUM(K6:K14)</f>
        <v>884026</v>
      </c>
      <c r="L16" s="123">
        <f t="shared" si="4"/>
        <v>1.5693953334905171</v>
      </c>
      <c r="M16" s="122">
        <f>SUM(M6:M14)</f>
        <v>360613</v>
      </c>
      <c r="N16" s="123">
        <f t="shared" si="5"/>
        <v>0.64018972224348125</v>
      </c>
    </row>
    <row r="17" spans="1:15" x14ac:dyDescent="0.25">
      <c r="A17" s="120" t="s">
        <v>13</v>
      </c>
      <c r="B17" s="121">
        <v>5526549</v>
      </c>
      <c r="C17" s="122">
        <v>234582</v>
      </c>
      <c r="D17" s="123">
        <f t="shared" si="0"/>
        <v>4.2446380191327355</v>
      </c>
      <c r="E17" s="122">
        <v>119265</v>
      </c>
      <c r="F17" s="123">
        <f t="shared" si="1"/>
        <v>2.1580375022459766</v>
      </c>
      <c r="G17" s="122">
        <v>768526</v>
      </c>
      <c r="H17" s="123">
        <f t="shared" si="2"/>
        <v>13.906074116053254</v>
      </c>
      <c r="I17" s="122">
        <v>45756</v>
      </c>
      <c r="J17" s="123">
        <f t="shared" si="3"/>
        <v>0.82793077560698369</v>
      </c>
      <c r="K17" s="122">
        <v>88049</v>
      </c>
      <c r="L17" s="123">
        <f t="shared" si="4"/>
        <v>1.59320038599133</v>
      </c>
      <c r="M17" s="122">
        <v>48942</v>
      </c>
      <c r="N17" s="123">
        <f t="shared" si="5"/>
        <v>0.88557977139079014</v>
      </c>
    </row>
    <row r="18" spans="1:15" x14ac:dyDescent="0.25">
      <c r="A18" s="120" t="s">
        <v>14</v>
      </c>
      <c r="B18" s="121">
        <v>3161321</v>
      </c>
      <c r="C18" s="122">
        <v>122552</v>
      </c>
      <c r="D18" s="123">
        <f t="shared" si="0"/>
        <v>3.87660727904569</v>
      </c>
      <c r="E18" s="122">
        <v>64003</v>
      </c>
      <c r="F18" s="123">
        <f t="shared" si="1"/>
        <v>2.024565047333061</v>
      </c>
      <c r="G18" s="122">
        <v>492376</v>
      </c>
      <c r="H18" s="123">
        <f t="shared" si="2"/>
        <v>15.575008042523997</v>
      </c>
      <c r="I18" s="122">
        <v>30141</v>
      </c>
      <c r="J18" s="123">
        <f t="shared" si="3"/>
        <v>0.95343054375053982</v>
      </c>
      <c r="K18" s="122">
        <v>60260</v>
      </c>
      <c r="L18" s="123">
        <f t="shared" si="4"/>
        <v>1.9061651758869158</v>
      </c>
      <c r="M18" s="122">
        <v>22784</v>
      </c>
      <c r="N18" s="123">
        <f t="shared" si="5"/>
        <v>0.72071137350493675</v>
      </c>
    </row>
    <row r="19" spans="1:15" x14ac:dyDescent="0.25">
      <c r="A19" s="120" t="s">
        <v>15</v>
      </c>
      <c r="B19" s="121">
        <v>1936339</v>
      </c>
      <c r="C19" s="122">
        <v>74395</v>
      </c>
      <c r="D19" s="123">
        <f t="shared" si="0"/>
        <v>3.8420441875105551</v>
      </c>
      <c r="E19" s="122">
        <v>35100</v>
      </c>
      <c r="F19" s="123">
        <f t="shared" si="1"/>
        <v>1.8126991193174335</v>
      </c>
      <c r="G19" s="122">
        <v>255386</v>
      </c>
      <c r="H19" s="123">
        <f t="shared" si="2"/>
        <v>13.18911616199436</v>
      </c>
      <c r="I19" s="122">
        <v>15142</v>
      </c>
      <c r="J19" s="123">
        <f t="shared" si="3"/>
        <v>0.78199116993460349</v>
      </c>
      <c r="K19" s="122">
        <v>30758</v>
      </c>
      <c r="L19" s="123">
        <f t="shared" si="4"/>
        <v>1.588461524557425</v>
      </c>
      <c r="M19" s="122">
        <v>13679</v>
      </c>
      <c r="N19" s="123">
        <f t="shared" si="5"/>
        <v>0.70643621803826706</v>
      </c>
    </row>
    <row r="20" spans="1:15" x14ac:dyDescent="0.25">
      <c r="A20" s="124" t="s">
        <v>86</v>
      </c>
      <c r="B20" s="125">
        <f>SUM(B16:B19)</f>
        <v>66953292</v>
      </c>
      <c r="C20" s="126">
        <f>SUM(C16:C19)</f>
        <v>2286532</v>
      </c>
      <c r="D20" s="127">
        <f t="shared" si="0"/>
        <v>3.4151151223452914</v>
      </c>
      <c r="E20" s="126">
        <f>SUM(E16:E19)</f>
        <v>1184551</v>
      </c>
      <c r="F20" s="127">
        <f t="shared" si="1"/>
        <v>1.7692199511265259</v>
      </c>
      <c r="G20" s="126">
        <f>SUM(G16:G19)</f>
        <v>9252607</v>
      </c>
      <c r="H20" s="127">
        <f t="shared" si="2"/>
        <v>13.819495238561236</v>
      </c>
      <c r="I20" s="126">
        <f>SUM(I16:I19)</f>
        <v>492814</v>
      </c>
      <c r="J20" s="127">
        <f t="shared" si="3"/>
        <v>0.73605641377574083</v>
      </c>
      <c r="K20" s="126">
        <f>SUM(K16:K19)</f>
        <v>1063093</v>
      </c>
      <c r="L20" s="127">
        <f t="shared" si="4"/>
        <v>1.5878128890212</v>
      </c>
      <c r="M20" s="126">
        <f>SUM(M16:M19)</f>
        <v>446018</v>
      </c>
      <c r="N20" s="127">
        <f t="shared" si="5"/>
        <v>0.66616291249726756</v>
      </c>
    </row>
    <row r="21" spans="1:15" x14ac:dyDescent="0.25">
      <c r="A21" s="28"/>
      <c r="B21" s="1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5" x14ac:dyDescent="0.25">
      <c r="A22" s="9" t="s">
        <v>63</v>
      </c>
      <c r="B22" s="9" t="s">
        <v>119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spans="1:15" x14ac:dyDescent="0.25">
      <c r="A23" s="9"/>
      <c r="B23" s="84" t="s">
        <v>264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</row>
    <row r="24" spans="1:15" x14ac:dyDescent="0.25">
      <c r="A24" s="9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</row>
    <row r="25" spans="1:15" x14ac:dyDescent="0.25">
      <c r="A25" s="9" t="s">
        <v>64</v>
      </c>
      <c r="B25" s="9" t="s">
        <v>129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</row>
    <row r="26" spans="1:15" x14ac:dyDescent="0.25">
      <c r="A26" s="9"/>
      <c r="B26" s="9" t="s">
        <v>171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</row>
    <row r="27" spans="1:15" x14ac:dyDescent="0.25">
      <c r="A27" s="9"/>
      <c r="B27" s="9" t="s">
        <v>89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</row>
    <row r="28" spans="1:15" x14ac:dyDescent="0.25">
      <c r="A28" s="83"/>
      <c r="B28" s="9" t="s">
        <v>258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x14ac:dyDescent="0.25">
      <c r="A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</row>
  </sheetData>
  <mergeCells count="7">
    <mergeCell ref="M3:N4"/>
    <mergeCell ref="B3:B5"/>
    <mergeCell ref="C3:D4"/>
    <mergeCell ref="G3:H4"/>
    <mergeCell ref="I3:J4"/>
    <mergeCell ref="K3:L4"/>
    <mergeCell ref="E3:F3"/>
  </mergeCells>
  <pageMargins left="0.7" right="0.7" top="0.75" bottom="0.75" header="0.3" footer="0.3"/>
  <pageSetup paperSize="9" orientation="portrait" r:id="rId1"/>
  <ignoredErrors>
    <ignoredError sqref="D1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L18"/>
  <sheetViews>
    <sheetView showGridLines="0" workbookViewId="0">
      <selection activeCell="M16" sqref="M16"/>
    </sheetView>
  </sheetViews>
  <sheetFormatPr defaultRowHeight="15" x14ac:dyDescent="0.25"/>
  <cols>
    <col min="1" max="1" width="16" customWidth="1"/>
  </cols>
  <sheetData>
    <row r="1" spans="1:12" ht="18.75" customHeight="1" x14ac:dyDescent="0.25">
      <c r="A1" s="164" t="s">
        <v>265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x14ac:dyDescent="0.25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s="85" customFormat="1" x14ac:dyDescent="0.25"/>
    <row r="4" spans="1:12" x14ac:dyDescent="0.25">
      <c r="A4" s="9"/>
      <c r="B4" s="31" t="s">
        <v>67</v>
      </c>
      <c r="C4" s="31" t="s">
        <v>41</v>
      </c>
      <c r="D4" s="31" t="s">
        <v>42</v>
      </c>
      <c r="E4" s="31" t="s">
        <v>43</v>
      </c>
      <c r="F4" s="31" t="s">
        <v>44</v>
      </c>
      <c r="G4" s="31" t="s">
        <v>45</v>
      </c>
      <c r="H4" s="31" t="s">
        <v>46</v>
      </c>
      <c r="I4" s="31" t="s">
        <v>47</v>
      </c>
      <c r="J4" s="31" t="s">
        <v>48</v>
      </c>
      <c r="K4" s="31" t="s">
        <v>49</v>
      </c>
      <c r="L4" s="32"/>
    </row>
    <row r="5" spans="1:12" x14ac:dyDescent="0.25">
      <c r="B5" s="111" t="s">
        <v>57</v>
      </c>
      <c r="C5" s="111" t="s">
        <v>57</v>
      </c>
      <c r="D5" s="111" t="s">
        <v>57</v>
      </c>
      <c r="E5" s="111" t="s">
        <v>57</v>
      </c>
      <c r="F5" s="111" t="s">
        <v>57</v>
      </c>
      <c r="G5" s="111" t="s">
        <v>57</v>
      </c>
      <c r="H5" s="111" t="s">
        <v>57</v>
      </c>
      <c r="I5" s="111" t="s">
        <v>57</v>
      </c>
      <c r="J5" s="111" t="s">
        <v>57</v>
      </c>
      <c r="K5" s="128" t="s">
        <v>57</v>
      </c>
    </row>
    <row r="6" spans="1:12" x14ac:dyDescent="0.25">
      <c r="A6" t="s">
        <v>61</v>
      </c>
      <c r="B6" s="98">
        <v>3.6</v>
      </c>
      <c r="C6" s="98">
        <v>3.6</v>
      </c>
      <c r="D6" s="61">
        <v>3.5367477021427498</v>
      </c>
      <c r="E6" s="61">
        <v>3.5</v>
      </c>
      <c r="F6" s="61">
        <v>3.4733623196624701</v>
      </c>
      <c r="G6" s="61">
        <v>3.4376499284847601</v>
      </c>
      <c r="H6" s="61">
        <v>3.4031722844391101</v>
      </c>
      <c r="I6" s="61">
        <v>3.4</v>
      </c>
      <c r="J6" s="61">
        <v>3.3</v>
      </c>
      <c r="K6" s="61">
        <v>3.3392697891541139</v>
      </c>
      <c r="L6" s="26"/>
    </row>
    <row r="7" spans="1:12" x14ac:dyDescent="0.25">
      <c r="A7" t="s">
        <v>70</v>
      </c>
      <c r="B7" s="98">
        <v>1.5</v>
      </c>
      <c r="C7" s="98">
        <v>1.6</v>
      </c>
      <c r="D7" s="61">
        <v>1.6074056458383199</v>
      </c>
      <c r="E7" s="61">
        <v>1.6</v>
      </c>
      <c r="F7" s="61">
        <v>1.6595692263728701</v>
      </c>
      <c r="G7" s="61">
        <v>1.6810299245425</v>
      </c>
      <c r="H7" s="61">
        <v>1.7112653783168401</v>
      </c>
      <c r="I7" s="61">
        <v>1.7</v>
      </c>
      <c r="J7" s="61">
        <v>1.7</v>
      </c>
      <c r="K7" s="61">
        <v>1.6986848697824126</v>
      </c>
      <c r="L7" s="26"/>
    </row>
    <row r="8" spans="1:12" x14ac:dyDescent="0.25">
      <c r="A8" t="s">
        <v>69</v>
      </c>
      <c r="B8" s="98"/>
      <c r="C8" s="98"/>
      <c r="D8" s="61">
        <v>1.2891949415788801</v>
      </c>
      <c r="E8" s="61">
        <v>1.3</v>
      </c>
      <c r="F8" s="61">
        <v>1.3487370619322199</v>
      </c>
      <c r="G8" s="61">
        <v>1.3895200320822501</v>
      </c>
      <c r="H8" s="61">
        <v>1.4340748951375299</v>
      </c>
      <c r="I8" s="61">
        <v>1.5</v>
      </c>
      <c r="J8" s="61">
        <v>1.5</v>
      </c>
      <c r="K8" s="61">
        <v>1.5164706566238835</v>
      </c>
      <c r="L8" s="26"/>
    </row>
    <row r="9" spans="1:12" x14ac:dyDescent="0.25">
      <c r="A9" t="s">
        <v>66</v>
      </c>
      <c r="B9" s="98"/>
      <c r="C9" s="98"/>
      <c r="D9" s="61">
        <v>0.78213005255592905</v>
      </c>
      <c r="E9" s="61">
        <v>0.8</v>
      </c>
      <c r="F9" s="61">
        <v>0.731053535346468</v>
      </c>
      <c r="G9" s="61">
        <v>0.71720398367067495</v>
      </c>
      <c r="H9" s="61">
        <v>0.712081823694237</v>
      </c>
      <c r="I9" s="61">
        <v>0.7</v>
      </c>
      <c r="J9" s="61">
        <v>0.7</v>
      </c>
      <c r="K9" s="61">
        <v>0.70975383602856068</v>
      </c>
      <c r="L9" s="26"/>
    </row>
    <row r="10" spans="1:12" x14ac:dyDescent="0.25">
      <c r="B10" s="98"/>
      <c r="C10" s="98"/>
      <c r="D10" s="98"/>
      <c r="E10" s="98"/>
      <c r="F10" s="98"/>
      <c r="G10" s="98"/>
      <c r="H10" s="98"/>
      <c r="I10" s="98"/>
      <c r="J10" s="98"/>
      <c r="K10" s="98"/>
    </row>
    <row r="11" spans="1:12" x14ac:dyDescent="0.25">
      <c r="A11" s="9" t="s">
        <v>63</v>
      </c>
      <c r="B11" s="9" t="s">
        <v>130</v>
      </c>
      <c r="C11" s="85"/>
      <c r="D11" s="85"/>
      <c r="E11" s="85"/>
      <c r="F11" s="85"/>
      <c r="G11" s="85"/>
      <c r="H11" s="85"/>
      <c r="I11" s="85"/>
      <c r="J11" s="85"/>
      <c r="K11" s="85"/>
    </row>
    <row r="12" spans="1:12" x14ac:dyDescent="0.25">
      <c r="B12" s="9" t="s">
        <v>131</v>
      </c>
      <c r="C12" s="85"/>
      <c r="D12" s="85"/>
      <c r="E12" s="85"/>
      <c r="F12" s="85"/>
      <c r="G12" s="85"/>
      <c r="H12" s="85"/>
      <c r="I12" s="85"/>
      <c r="J12" s="85"/>
      <c r="K12" s="85"/>
    </row>
    <row r="13" spans="1:12" ht="15" customHeight="1" x14ac:dyDescent="0.25">
      <c r="B13" s="152" t="s">
        <v>264</v>
      </c>
      <c r="C13" s="152"/>
      <c r="D13" s="152"/>
      <c r="E13" s="152"/>
      <c r="F13" s="152"/>
      <c r="G13" s="152"/>
      <c r="H13" s="152"/>
      <c r="I13" s="152"/>
      <c r="J13" s="152"/>
      <c r="K13" s="152"/>
    </row>
    <row r="14" spans="1:12" x14ac:dyDescent="0.25">
      <c r="B14" s="152"/>
      <c r="C14" s="152"/>
      <c r="D14" s="152"/>
      <c r="E14" s="152"/>
      <c r="F14" s="152"/>
      <c r="G14" s="152"/>
      <c r="H14" s="152"/>
      <c r="I14" s="152"/>
      <c r="J14" s="152"/>
      <c r="K14" s="152"/>
    </row>
    <row r="15" spans="1:12" x14ac:dyDescent="0.25">
      <c r="B15" s="55"/>
    </row>
    <row r="16" spans="1:12" x14ac:dyDescent="0.25">
      <c r="A16" s="9" t="s">
        <v>64</v>
      </c>
      <c r="B16" s="9" t="s">
        <v>268</v>
      </c>
      <c r="C16" s="83"/>
      <c r="D16" s="83"/>
      <c r="E16" s="83"/>
      <c r="F16" s="83"/>
      <c r="G16" s="83"/>
      <c r="H16" s="83"/>
      <c r="I16" s="83"/>
    </row>
    <row r="18" spans="1:1" x14ac:dyDescent="0.25">
      <c r="A18" s="31"/>
    </row>
  </sheetData>
  <mergeCells count="2">
    <mergeCell ref="B13:K14"/>
    <mergeCell ref="A1:L2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"/>
  <sheetViews>
    <sheetView workbookViewId="0">
      <selection activeCell="K50" sqref="K5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K18"/>
  <sheetViews>
    <sheetView workbookViewId="0">
      <selection activeCell="I15" sqref="I15"/>
    </sheetView>
  </sheetViews>
  <sheetFormatPr defaultRowHeight="15" x14ac:dyDescent="0.25"/>
  <cols>
    <col min="1" max="1" width="14.5703125" customWidth="1"/>
  </cols>
  <sheetData>
    <row r="1" spans="1:11" ht="18.75" x14ac:dyDescent="0.3">
      <c r="A1" s="27" t="s">
        <v>154</v>
      </c>
    </row>
    <row r="3" spans="1:11" x14ac:dyDescent="0.25">
      <c r="A3" s="9"/>
      <c r="B3" s="31" t="s">
        <v>67</v>
      </c>
      <c r="C3" s="31" t="s">
        <v>41</v>
      </c>
      <c r="D3" s="31" t="s">
        <v>42</v>
      </c>
      <c r="E3" s="31" t="s">
        <v>43</v>
      </c>
      <c r="F3" s="31" t="s">
        <v>44</v>
      </c>
      <c r="G3" s="31" t="s">
        <v>45</v>
      </c>
      <c r="H3" s="31" t="s">
        <v>46</v>
      </c>
      <c r="I3" s="31" t="s">
        <v>47</v>
      </c>
      <c r="J3" s="31" t="s">
        <v>48</v>
      </c>
      <c r="K3" s="31" t="s">
        <v>49</v>
      </c>
    </row>
    <row r="4" spans="1:11" x14ac:dyDescent="0.25">
      <c r="A4" s="9"/>
    </row>
    <row r="5" spans="1:11" x14ac:dyDescent="0.25">
      <c r="A5" t="s">
        <v>66</v>
      </c>
      <c r="B5" s="59"/>
      <c r="C5" s="59"/>
      <c r="D5" s="60">
        <f>0.00782130052555929*100</f>
        <v>0.78213005255592905</v>
      </c>
      <c r="E5" s="60">
        <v>0.8</v>
      </c>
      <c r="F5" s="60">
        <f>0.00731053535346468*100</f>
        <v>0.731053535346468</v>
      </c>
      <c r="G5" s="60">
        <f>0.00717203983670675*100</f>
        <v>0.71720398367067495</v>
      </c>
      <c r="H5" s="60">
        <f>0.00712081823694237*100</f>
        <v>0.712081823694237</v>
      </c>
      <c r="I5" s="61">
        <v>0.7</v>
      </c>
      <c r="J5" s="60">
        <v>0.7</v>
      </c>
      <c r="K5" s="60">
        <v>0.70975383602856068</v>
      </c>
    </row>
    <row r="6" spans="1:11" x14ac:dyDescent="0.25">
      <c r="B6" s="59"/>
      <c r="C6" s="59"/>
      <c r="D6" s="60"/>
      <c r="E6" s="60"/>
      <c r="F6" s="60"/>
      <c r="G6" s="60"/>
      <c r="H6" s="60"/>
      <c r="I6" s="60"/>
      <c r="J6" s="60"/>
      <c r="K6" s="60"/>
    </row>
    <row r="7" spans="1:11" x14ac:dyDescent="0.25">
      <c r="A7" t="s">
        <v>69</v>
      </c>
      <c r="B7" s="60"/>
      <c r="C7" s="60"/>
      <c r="D7" s="60">
        <f>0.0128919494157888*100</f>
        <v>1.2891949415788801</v>
      </c>
      <c r="E7" s="60">
        <v>1.3</v>
      </c>
      <c r="F7" s="60">
        <f>0.0134873706193222*100</f>
        <v>1.3487370619322199</v>
      </c>
      <c r="G7" s="60">
        <f>0.0138952003208225*100</f>
        <v>1.3895200320822501</v>
      </c>
      <c r="H7" s="60">
        <f>0.0143407489513753*100</f>
        <v>1.4340748951375299</v>
      </c>
      <c r="I7" s="60">
        <v>1.5</v>
      </c>
      <c r="J7" s="60">
        <v>1.5</v>
      </c>
      <c r="K7" s="60">
        <v>1.5164706566238835</v>
      </c>
    </row>
    <row r="8" spans="1:11" x14ac:dyDescent="0.25"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 x14ac:dyDescent="0.25">
      <c r="A9" t="s">
        <v>61</v>
      </c>
      <c r="B9" s="59">
        <v>3.6</v>
      </c>
      <c r="C9" s="59">
        <v>3.6</v>
      </c>
      <c r="D9" s="62">
        <f>0.0353674770214275*100</f>
        <v>3.5367477021427498</v>
      </c>
      <c r="E9" s="59">
        <v>3.5</v>
      </c>
      <c r="F9" s="61">
        <f>0.0347336231966247*100</f>
        <v>3.4733623196624701</v>
      </c>
      <c r="G9" s="59">
        <f>0.0343764992848476*100</f>
        <v>3.4376499284847601</v>
      </c>
      <c r="H9" s="60">
        <f>0.0340317228443911*100</f>
        <v>3.4031722844391101</v>
      </c>
      <c r="I9" s="59">
        <v>3.4</v>
      </c>
      <c r="J9" s="59">
        <v>3.3</v>
      </c>
      <c r="K9" s="60">
        <v>3.3392697891541139</v>
      </c>
    </row>
    <row r="10" spans="1:11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60"/>
    </row>
    <row r="11" spans="1:11" x14ac:dyDescent="0.25">
      <c r="A11" t="s">
        <v>70</v>
      </c>
      <c r="B11" s="60">
        <v>1.5</v>
      </c>
      <c r="C11" s="60">
        <v>1.6</v>
      </c>
      <c r="D11" s="60">
        <f>0.0160740564583832*100</f>
        <v>1.6074056458383199</v>
      </c>
      <c r="E11" s="60">
        <v>1.6</v>
      </c>
      <c r="F11" s="60">
        <f>0.0165956922637287*100</f>
        <v>1.6595692263728701</v>
      </c>
      <c r="G11" s="60">
        <f>0.016810299245425*100</f>
        <v>1.6810299245425</v>
      </c>
      <c r="H11" s="60">
        <f>0.0171126537831684*100</f>
        <v>1.7112653783168401</v>
      </c>
      <c r="I11" s="60">
        <v>1.7</v>
      </c>
      <c r="J11" s="60">
        <v>1.7</v>
      </c>
      <c r="K11" s="60">
        <v>1.6986848697824126</v>
      </c>
    </row>
    <row r="18" spans="2:1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H17"/>
  <sheetViews>
    <sheetView workbookViewId="0">
      <selection activeCell="J7" sqref="J7"/>
    </sheetView>
  </sheetViews>
  <sheetFormatPr defaultRowHeight="15" x14ac:dyDescent="0.25"/>
  <cols>
    <col min="1" max="1" width="15.28515625" customWidth="1"/>
  </cols>
  <sheetData>
    <row r="1" spans="1:8" ht="18" customHeight="1" x14ac:dyDescent="0.25">
      <c r="A1" s="164" t="s">
        <v>266</v>
      </c>
      <c r="B1" s="164"/>
      <c r="C1" s="164"/>
      <c r="D1" s="164"/>
      <c r="E1" s="164"/>
      <c r="F1" s="164"/>
      <c r="G1" s="164"/>
      <c r="H1" s="99"/>
    </row>
    <row r="2" spans="1:8" s="85" customFormat="1" ht="45" customHeight="1" x14ac:dyDescent="0.25">
      <c r="A2" s="164"/>
      <c r="B2" s="164"/>
      <c r="C2" s="164"/>
      <c r="D2" s="164"/>
      <c r="E2" s="164"/>
      <c r="F2" s="164"/>
      <c r="G2" s="164"/>
      <c r="H2" s="99"/>
    </row>
    <row r="4" spans="1:8" x14ac:dyDescent="0.25">
      <c r="A4" s="9"/>
      <c r="B4" s="31" t="s">
        <v>44</v>
      </c>
      <c r="C4" s="31" t="s">
        <v>45</v>
      </c>
      <c r="D4" s="31" t="s">
        <v>46</v>
      </c>
      <c r="E4" s="31" t="s">
        <v>47</v>
      </c>
      <c r="F4" s="31" t="s">
        <v>48</v>
      </c>
      <c r="G4" s="31" t="s">
        <v>49</v>
      </c>
      <c r="H4" s="32"/>
    </row>
    <row r="5" spans="1:8" x14ac:dyDescent="0.25">
      <c r="B5" s="111" t="s">
        <v>57</v>
      </c>
      <c r="C5" s="111" t="s">
        <v>57</v>
      </c>
      <c r="D5" s="111" t="s">
        <v>57</v>
      </c>
      <c r="E5" s="111" t="s">
        <v>57</v>
      </c>
      <c r="F5" s="111" t="s">
        <v>57</v>
      </c>
      <c r="G5" s="111" t="s">
        <v>57</v>
      </c>
      <c r="H5" s="22"/>
    </row>
    <row r="6" spans="1:8" ht="17.25" customHeight="1" x14ac:dyDescent="0.25">
      <c r="A6" t="s">
        <v>61</v>
      </c>
      <c r="B6" s="61">
        <v>4.4247053329378003</v>
      </c>
      <c r="C6" s="59">
        <v>4.3803438931573471</v>
      </c>
      <c r="D6" s="60">
        <v>4.3718090637684073</v>
      </c>
      <c r="E6" s="59">
        <v>4.3572518110161029</v>
      </c>
      <c r="F6" s="60">
        <v>4.2872643793930694</v>
      </c>
      <c r="G6" s="60">
        <v>4.2617247977797392</v>
      </c>
      <c r="H6" s="26"/>
    </row>
    <row r="7" spans="1:8" x14ac:dyDescent="0.25">
      <c r="A7" t="s">
        <v>70</v>
      </c>
      <c r="B7" s="60">
        <v>2.022779448117233</v>
      </c>
      <c r="C7" s="60">
        <v>2.0597931408154881</v>
      </c>
      <c r="D7" s="60">
        <v>2.1026562582364132</v>
      </c>
      <c r="E7" s="60">
        <v>2.147554573920802</v>
      </c>
      <c r="F7" s="60">
        <v>2.1196178046803897</v>
      </c>
      <c r="G7" s="60">
        <v>2.1629780987809779</v>
      </c>
      <c r="H7" s="26"/>
    </row>
    <row r="8" spans="1:8" x14ac:dyDescent="0.25">
      <c r="A8" t="s">
        <v>69</v>
      </c>
      <c r="B8" s="60">
        <v>1.3242136735408072</v>
      </c>
      <c r="C8" s="60">
        <v>1.3727377387806461</v>
      </c>
      <c r="D8" s="60">
        <v>1.422600478251077</v>
      </c>
      <c r="E8" s="60">
        <v>1.4918579524020792</v>
      </c>
      <c r="F8" s="60">
        <v>1.5261275175272488</v>
      </c>
      <c r="G8" s="60">
        <v>1.5933632362619059</v>
      </c>
      <c r="H8" s="26"/>
    </row>
    <row r="9" spans="1:8" x14ac:dyDescent="0.25">
      <c r="A9" t="s">
        <v>66</v>
      </c>
      <c r="B9" s="60">
        <v>0.83699293588684787</v>
      </c>
      <c r="C9" s="60">
        <v>0.81839833060424128</v>
      </c>
      <c r="D9" s="61">
        <v>0.80737622662508968</v>
      </c>
      <c r="E9" s="61">
        <v>0.81062867881074829</v>
      </c>
      <c r="F9" s="61">
        <v>0.81829299754277407</v>
      </c>
      <c r="G9" s="60">
        <v>0.83210305364105397</v>
      </c>
      <c r="H9" s="26"/>
    </row>
    <row r="11" spans="1:8" x14ac:dyDescent="0.25">
      <c r="A11" s="9" t="s">
        <v>63</v>
      </c>
      <c r="B11" s="9" t="s">
        <v>130</v>
      </c>
    </row>
    <row r="12" spans="1:8" x14ac:dyDescent="0.25">
      <c r="B12" s="9" t="s">
        <v>131</v>
      </c>
    </row>
    <row r="13" spans="1:8" x14ac:dyDescent="0.25">
      <c r="B13" s="152" t="s">
        <v>264</v>
      </c>
      <c r="C13" s="152"/>
      <c r="D13" s="152"/>
      <c r="E13" s="152"/>
      <c r="F13" s="152"/>
      <c r="G13" s="152"/>
    </row>
    <row r="14" spans="1:8" x14ac:dyDescent="0.25">
      <c r="B14" s="152"/>
      <c r="C14" s="152"/>
      <c r="D14" s="152"/>
      <c r="E14" s="152"/>
      <c r="F14" s="152"/>
      <c r="G14" s="152"/>
    </row>
    <row r="15" spans="1:8" x14ac:dyDescent="0.25">
      <c r="B15" s="152"/>
      <c r="C15" s="152"/>
      <c r="D15" s="152"/>
      <c r="E15" s="152"/>
      <c r="F15" s="152"/>
      <c r="G15" s="152"/>
    </row>
    <row r="16" spans="1:8" x14ac:dyDescent="0.25">
      <c r="B16" s="57"/>
      <c r="C16" s="57"/>
      <c r="D16" s="57"/>
      <c r="E16" s="57"/>
      <c r="F16" s="57"/>
      <c r="G16" s="57"/>
    </row>
    <row r="17" spans="1:2" x14ac:dyDescent="0.25">
      <c r="A17" s="9" t="s">
        <v>64</v>
      </c>
      <c r="B17" s="9" t="s">
        <v>267</v>
      </c>
    </row>
  </sheetData>
  <mergeCells count="2">
    <mergeCell ref="B13:G15"/>
    <mergeCell ref="A1:G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"/>
  <sheetViews>
    <sheetView workbookViewId="0">
      <selection activeCell="Q10" sqref="Q1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G11"/>
  <sheetViews>
    <sheetView workbookViewId="0"/>
  </sheetViews>
  <sheetFormatPr defaultRowHeight="15" x14ac:dyDescent="0.25"/>
  <cols>
    <col min="1" max="1" width="17.42578125" customWidth="1"/>
  </cols>
  <sheetData>
    <row r="1" spans="1:7" ht="18.75" x14ac:dyDescent="0.3">
      <c r="A1" s="27" t="s">
        <v>114</v>
      </c>
    </row>
    <row r="3" spans="1:7" x14ac:dyDescent="0.25">
      <c r="A3" s="9"/>
      <c r="B3" s="31" t="s">
        <v>44</v>
      </c>
      <c r="C3" s="31" t="s">
        <v>45</v>
      </c>
      <c r="D3" s="31" t="s">
        <v>46</v>
      </c>
      <c r="E3" s="31" t="s">
        <v>47</v>
      </c>
      <c r="F3" s="31" t="s">
        <v>48</v>
      </c>
      <c r="G3" s="31" t="s">
        <v>49</v>
      </c>
    </row>
    <row r="4" spans="1:7" x14ac:dyDescent="0.25">
      <c r="B4" s="31"/>
      <c r="C4" s="31"/>
      <c r="D4" s="31"/>
      <c r="E4" s="31"/>
      <c r="F4" s="31"/>
      <c r="G4" s="31"/>
    </row>
    <row r="5" spans="1:7" x14ac:dyDescent="0.25">
      <c r="A5" t="s">
        <v>66</v>
      </c>
      <c r="B5" s="60">
        <v>0.83699293588684787</v>
      </c>
      <c r="C5" s="60">
        <v>0.81839833060424128</v>
      </c>
      <c r="D5" s="61">
        <v>0.80737622662508968</v>
      </c>
      <c r="E5" s="61">
        <v>0.81062867881074829</v>
      </c>
      <c r="F5" s="61">
        <v>0.81829299754277407</v>
      </c>
      <c r="G5" s="60">
        <v>0.83210305364105397</v>
      </c>
    </row>
    <row r="6" spans="1:7" x14ac:dyDescent="0.25">
      <c r="B6" s="60"/>
      <c r="C6" s="60"/>
      <c r="D6" s="60"/>
      <c r="E6" s="60"/>
      <c r="F6" s="60"/>
      <c r="G6" s="60"/>
    </row>
    <row r="7" spans="1:7" x14ac:dyDescent="0.25">
      <c r="A7" t="s">
        <v>69</v>
      </c>
      <c r="B7" s="60">
        <v>1.3242136735408072</v>
      </c>
      <c r="C7" s="60">
        <v>1.3727377387806461</v>
      </c>
      <c r="D7" s="60">
        <v>1.422600478251077</v>
      </c>
      <c r="E7" s="60">
        <v>1.4918579524020792</v>
      </c>
      <c r="F7" s="60">
        <v>1.5261275175272488</v>
      </c>
      <c r="G7" s="60">
        <v>1.5933632362619059</v>
      </c>
    </row>
    <row r="8" spans="1:7" x14ac:dyDescent="0.25">
      <c r="B8" s="60"/>
      <c r="C8" s="60"/>
      <c r="D8" s="60"/>
      <c r="E8" s="60"/>
      <c r="F8" s="60"/>
      <c r="G8" s="60"/>
    </row>
    <row r="9" spans="1:7" x14ac:dyDescent="0.25">
      <c r="A9" t="s">
        <v>61</v>
      </c>
      <c r="B9" s="61">
        <v>4.4247053329378003</v>
      </c>
      <c r="C9" s="59">
        <v>4.3803438931573471</v>
      </c>
      <c r="D9" s="60">
        <v>4.3718090637684073</v>
      </c>
      <c r="E9" s="59">
        <v>4.3572518110161029</v>
      </c>
      <c r="F9" s="60">
        <v>4.2872643793930694</v>
      </c>
      <c r="G9" s="60">
        <v>4.2617247977797392</v>
      </c>
    </row>
    <row r="10" spans="1:7" x14ac:dyDescent="0.25">
      <c r="B10" s="59"/>
      <c r="C10" s="59"/>
      <c r="D10" s="59"/>
      <c r="E10" s="59"/>
      <c r="F10" s="59"/>
      <c r="G10" s="60"/>
    </row>
    <row r="11" spans="1:7" x14ac:dyDescent="0.25">
      <c r="A11" t="s">
        <v>70</v>
      </c>
      <c r="B11" s="60">
        <v>2.022779448117233</v>
      </c>
      <c r="C11" s="60">
        <v>2.0597931408154881</v>
      </c>
      <c r="D11" s="60">
        <v>2.1026562582364132</v>
      </c>
      <c r="E11" s="60">
        <v>2.147554573920802</v>
      </c>
      <c r="F11" s="60">
        <v>2.1196178046803897</v>
      </c>
      <c r="G11" s="60">
        <v>2.1629780987809779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J24"/>
  <sheetViews>
    <sheetView workbookViewId="0">
      <selection activeCell="L11" sqref="L11"/>
    </sheetView>
  </sheetViews>
  <sheetFormatPr defaultRowHeight="15" x14ac:dyDescent="0.25"/>
  <cols>
    <col min="1" max="1" width="17" customWidth="1"/>
  </cols>
  <sheetData>
    <row r="1" spans="1:10" ht="37.5" customHeight="1" x14ac:dyDescent="0.25">
      <c r="A1" s="164" t="s">
        <v>269</v>
      </c>
      <c r="B1" s="164"/>
      <c r="C1" s="164"/>
      <c r="D1" s="164"/>
      <c r="E1" s="164"/>
      <c r="F1" s="164"/>
      <c r="G1" s="164"/>
      <c r="H1" s="164"/>
      <c r="I1" s="164"/>
      <c r="J1" s="164"/>
    </row>
    <row r="3" spans="1:10" x14ac:dyDescent="0.25">
      <c r="A3" s="9"/>
      <c r="B3" s="31" t="s">
        <v>42</v>
      </c>
      <c r="C3" s="31" t="s">
        <v>43</v>
      </c>
      <c r="D3" s="31" t="s">
        <v>44</v>
      </c>
      <c r="E3" s="31" t="s">
        <v>45</v>
      </c>
      <c r="F3" s="31" t="s">
        <v>46</v>
      </c>
      <c r="G3" s="31" t="s">
        <v>47</v>
      </c>
      <c r="H3" s="31" t="s">
        <v>48</v>
      </c>
      <c r="I3" s="31" t="s">
        <v>49</v>
      </c>
      <c r="J3" s="32"/>
    </row>
    <row r="4" spans="1:10" x14ac:dyDescent="0.25">
      <c r="B4" s="31" t="s">
        <v>57</v>
      </c>
      <c r="C4" s="31" t="s">
        <v>57</v>
      </c>
      <c r="D4" s="31" t="s">
        <v>57</v>
      </c>
      <c r="E4" s="31" t="s">
        <v>57</v>
      </c>
      <c r="F4" s="31" t="s">
        <v>57</v>
      </c>
      <c r="G4" s="31" t="s">
        <v>57</v>
      </c>
      <c r="H4" s="31" t="s">
        <v>57</v>
      </c>
      <c r="I4" s="31" t="s">
        <v>57</v>
      </c>
      <c r="J4" s="22"/>
    </row>
    <row r="5" spans="1:10" x14ac:dyDescent="0.25">
      <c r="A5" t="s">
        <v>61</v>
      </c>
      <c r="B5" s="60">
        <v>4.3</v>
      </c>
      <c r="C5" s="60">
        <v>4.2</v>
      </c>
      <c r="D5" s="60">
        <v>4.2</v>
      </c>
      <c r="E5" s="60">
        <v>4.0999999999999996</v>
      </c>
      <c r="F5" s="60">
        <v>4</v>
      </c>
      <c r="G5" s="60">
        <v>4</v>
      </c>
      <c r="H5" s="60">
        <v>3.9</v>
      </c>
      <c r="I5" s="60">
        <f>0.0387576500141999*100</f>
        <v>3.8757650014199903</v>
      </c>
      <c r="J5" s="26"/>
    </row>
    <row r="6" spans="1:10" x14ac:dyDescent="0.25">
      <c r="A6" t="s">
        <v>70</v>
      </c>
      <c r="B6" s="60">
        <v>2</v>
      </c>
      <c r="C6" s="60">
        <v>2</v>
      </c>
      <c r="D6" s="60">
        <v>2</v>
      </c>
      <c r="E6" s="60">
        <v>2</v>
      </c>
      <c r="F6" s="60">
        <v>2.1</v>
      </c>
      <c r="G6" s="60">
        <v>2.1</v>
      </c>
      <c r="H6" s="60">
        <v>2</v>
      </c>
      <c r="I6" s="60">
        <f>0.0202472455526222*100</f>
        <v>2.0247245552622197</v>
      </c>
      <c r="J6" s="26"/>
    </row>
    <row r="7" spans="1:10" x14ac:dyDescent="0.25">
      <c r="A7" t="s">
        <v>69</v>
      </c>
      <c r="B7" s="60">
        <v>1.6</v>
      </c>
      <c r="C7" s="60">
        <v>1.6</v>
      </c>
      <c r="D7" s="60">
        <v>1.7</v>
      </c>
      <c r="E7" s="60">
        <v>1.7</v>
      </c>
      <c r="F7" s="60">
        <v>1.7</v>
      </c>
      <c r="G7" s="60">
        <v>1.8</v>
      </c>
      <c r="H7" s="60">
        <v>1.8</v>
      </c>
      <c r="I7" s="60">
        <f>0.0190641844602319*100</f>
        <v>1.9064184460231899</v>
      </c>
      <c r="J7" s="26"/>
    </row>
    <row r="8" spans="1:10" x14ac:dyDescent="0.25">
      <c r="A8" t="s">
        <v>66</v>
      </c>
      <c r="B8" s="60">
        <v>1</v>
      </c>
      <c r="C8" s="60">
        <v>0.9</v>
      </c>
      <c r="D8" s="60">
        <v>0.9</v>
      </c>
      <c r="E8" s="60">
        <v>0.9</v>
      </c>
      <c r="F8" s="60">
        <v>0.9</v>
      </c>
      <c r="G8" s="60">
        <v>0.9</v>
      </c>
      <c r="H8" s="60">
        <v>0.9</v>
      </c>
      <c r="I8" s="60">
        <f>0.00953619898424175*100</f>
        <v>0.95361989842417494</v>
      </c>
      <c r="J8" s="26"/>
    </row>
    <row r="10" spans="1:10" x14ac:dyDescent="0.25">
      <c r="A10" s="9" t="s">
        <v>63</v>
      </c>
      <c r="B10" s="9" t="s">
        <v>130</v>
      </c>
    </row>
    <row r="11" spans="1:10" x14ac:dyDescent="0.25">
      <c r="B11" s="9" t="s">
        <v>131</v>
      </c>
    </row>
    <row r="12" spans="1:10" x14ac:dyDescent="0.25">
      <c r="B12" s="152" t="s">
        <v>264</v>
      </c>
      <c r="C12" s="152"/>
      <c r="D12" s="152"/>
      <c r="E12" s="152"/>
      <c r="F12" s="152"/>
      <c r="G12" s="152"/>
      <c r="H12" s="152"/>
      <c r="I12" s="152"/>
    </row>
    <row r="13" spans="1:10" x14ac:dyDescent="0.25">
      <c r="B13" s="152"/>
      <c r="C13" s="152"/>
      <c r="D13" s="152"/>
      <c r="E13" s="152"/>
      <c r="F13" s="152"/>
      <c r="G13" s="152"/>
      <c r="H13" s="152"/>
      <c r="I13" s="152"/>
    </row>
    <row r="14" spans="1:10" x14ac:dyDescent="0.25">
      <c r="B14" s="9"/>
    </row>
    <row r="15" spans="1:10" x14ac:dyDescent="0.25">
      <c r="A15" s="9" t="s">
        <v>64</v>
      </c>
      <c r="B15" s="9" t="s">
        <v>270</v>
      </c>
    </row>
    <row r="24" spans="3:3" x14ac:dyDescent="0.25">
      <c r="C24" s="66"/>
    </row>
  </sheetData>
  <mergeCells count="2">
    <mergeCell ref="A1:J1"/>
    <mergeCell ref="B12:I1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"/>
  <sheetViews>
    <sheetView workbookViewId="0">
      <selection activeCell="R9" sqref="R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I11"/>
  <sheetViews>
    <sheetView topLeftCell="A4" workbookViewId="0">
      <selection activeCell="L10" sqref="L10"/>
    </sheetView>
  </sheetViews>
  <sheetFormatPr defaultRowHeight="15" x14ac:dyDescent="0.25"/>
  <cols>
    <col min="1" max="1" width="16.140625" customWidth="1"/>
  </cols>
  <sheetData>
    <row r="1" spans="1:9" ht="18.75" x14ac:dyDescent="0.3">
      <c r="A1" s="27" t="s">
        <v>115</v>
      </c>
    </row>
    <row r="3" spans="1:9" x14ac:dyDescent="0.25">
      <c r="A3" s="9"/>
      <c r="B3" s="31" t="s">
        <v>42</v>
      </c>
      <c r="C3" s="31" t="s">
        <v>43</v>
      </c>
      <c r="D3" s="31" t="s">
        <v>44</v>
      </c>
      <c r="E3" s="31" t="s">
        <v>45</v>
      </c>
      <c r="F3" s="31" t="s">
        <v>46</v>
      </c>
      <c r="G3" s="31" t="s">
        <v>47</v>
      </c>
      <c r="H3" s="31" t="s">
        <v>48</v>
      </c>
      <c r="I3" s="31" t="s">
        <v>49</v>
      </c>
    </row>
    <row r="4" spans="1:9" x14ac:dyDescent="0.25">
      <c r="B4" s="31"/>
      <c r="C4" s="31"/>
      <c r="D4" s="31"/>
      <c r="E4" s="31"/>
      <c r="F4" s="31"/>
      <c r="G4" s="31"/>
      <c r="H4" s="31"/>
      <c r="I4" s="31"/>
    </row>
    <row r="5" spans="1:9" x14ac:dyDescent="0.25">
      <c r="A5" t="s">
        <v>66</v>
      </c>
      <c r="B5" s="60">
        <v>1</v>
      </c>
      <c r="C5" s="60">
        <v>0.9</v>
      </c>
      <c r="D5" s="60">
        <v>0.9</v>
      </c>
      <c r="E5" s="60">
        <v>0.9</v>
      </c>
      <c r="F5" s="60">
        <v>0.9</v>
      </c>
      <c r="G5" s="60">
        <v>0.9</v>
      </c>
      <c r="H5" s="60">
        <v>0.9</v>
      </c>
      <c r="I5" s="60">
        <f>0.00953619898424175*100</f>
        <v>0.95361989842417494</v>
      </c>
    </row>
    <row r="6" spans="1:9" x14ac:dyDescent="0.25">
      <c r="B6" s="60"/>
      <c r="C6" s="60"/>
      <c r="D6" s="60"/>
      <c r="E6" s="60"/>
      <c r="F6" s="60"/>
      <c r="G6" s="60"/>
      <c r="H6" s="60"/>
      <c r="I6" s="60"/>
    </row>
    <row r="7" spans="1:9" x14ac:dyDescent="0.25">
      <c r="A7" t="s">
        <v>69</v>
      </c>
      <c r="B7" s="60">
        <v>1.6</v>
      </c>
      <c r="C7" s="60">
        <v>1.6</v>
      </c>
      <c r="D7" s="60">
        <v>1.7</v>
      </c>
      <c r="E7" s="60">
        <v>1.7</v>
      </c>
      <c r="F7" s="60">
        <v>1.7</v>
      </c>
      <c r="G7" s="60">
        <v>1.8</v>
      </c>
      <c r="H7" s="60">
        <v>1.8</v>
      </c>
      <c r="I7" s="60">
        <f>0.0190641844602319*100</f>
        <v>1.9064184460231899</v>
      </c>
    </row>
    <row r="8" spans="1:9" x14ac:dyDescent="0.25">
      <c r="B8" s="60"/>
      <c r="C8" s="60"/>
      <c r="D8" s="60"/>
      <c r="E8" s="60"/>
      <c r="F8" s="60"/>
      <c r="G8" s="60"/>
      <c r="H8" s="60"/>
      <c r="I8" s="60"/>
    </row>
    <row r="9" spans="1:9" x14ac:dyDescent="0.25">
      <c r="A9" t="s">
        <v>61</v>
      </c>
      <c r="B9" s="60">
        <v>4.3</v>
      </c>
      <c r="C9" s="60">
        <v>4.2</v>
      </c>
      <c r="D9" s="60">
        <v>4.2</v>
      </c>
      <c r="E9" s="60">
        <v>4.0999999999999996</v>
      </c>
      <c r="F9" s="60">
        <v>4</v>
      </c>
      <c r="G9" s="60">
        <v>4</v>
      </c>
      <c r="H9" s="60">
        <v>3.9</v>
      </c>
      <c r="I9" s="60">
        <f>0.0387576500141999*100</f>
        <v>3.8757650014199903</v>
      </c>
    </row>
    <row r="10" spans="1:9" x14ac:dyDescent="0.25">
      <c r="B10" s="60"/>
      <c r="C10" s="60"/>
      <c r="D10" s="60"/>
      <c r="E10" s="60"/>
      <c r="F10" s="60"/>
      <c r="G10" s="60"/>
      <c r="H10" s="60"/>
      <c r="I10" s="60"/>
    </row>
    <row r="11" spans="1:9" x14ac:dyDescent="0.25">
      <c r="A11" t="s">
        <v>70</v>
      </c>
      <c r="B11" s="60">
        <v>2</v>
      </c>
      <c r="C11" s="60">
        <v>2</v>
      </c>
      <c r="D11" s="60">
        <v>2</v>
      </c>
      <c r="E11" s="60">
        <v>2</v>
      </c>
      <c r="F11" s="60">
        <v>2.1</v>
      </c>
      <c r="G11" s="60">
        <v>2.1</v>
      </c>
      <c r="H11" s="60">
        <v>2</v>
      </c>
      <c r="I11" s="60">
        <f>0.0202472455526222*100</f>
        <v>2.0247245552622197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O18"/>
  <sheetViews>
    <sheetView showGridLines="0" zoomScaleNormal="100" workbookViewId="0">
      <selection activeCell="O10" sqref="O10"/>
    </sheetView>
  </sheetViews>
  <sheetFormatPr defaultRowHeight="15" x14ac:dyDescent="0.25"/>
  <cols>
    <col min="1" max="1" width="18.85546875" customWidth="1"/>
    <col min="2" max="2" width="9.28515625" customWidth="1"/>
    <col min="4" max="12" width="9.5703125" bestFit="1" customWidth="1"/>
    <col min="17" max="25" width="9.5703125" bestFit="1" customWidth="1"/>
  </cols>
  <sheetData>
    <row r="1" spans="1:15" ht="16.5" customHeight="1" x14ac:dyDescent="0.25">
      <c r="A1" s="164" t="s">
        <v>271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99"/>
    </row>
    <row r="2" spans="1:15" ht="22.5" customHeight="1" x14ac:dyDescent="0.25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85"/>
    </row>
    <row r="3" spans="1:15" s="85" customFormat="1" x14ac:dyDescent="0.25"/>
    <row r="4" spans="1:15" x14ac:dyDescent="0.25">
      <c r="A4" s="9"/>
      <c r="B4" s="31" t="s">
        <v>67</v>
      </c>
      <c r="C4" s="31" t="s">
        <v>41</v>
      </c>
      <c r="D4" s="31" t="s">
        <v>42</v>
      </c>
      <c r="E4" s="31" t="s">
        <v>43</v>
      </c>
      <c r="F4" s="31" t="s">
        <v>44</v>
      </c>
      <c r="G4" s="31" t="s">
        <v>45</v>
      </c>
      <c r="H4" s="31" t="s">
        <v>46</v>
      </c>
      <c r="I4" s="31" t="s">
        <v>47</v>
      </c>
      <c r="J4" s="31" t="s">
        <v>48</v>
      </c>
      <c r="K4" s="31" t="s">
        <v>49</v>
      </c>
      <c r="L4" s="32" t="s">
        <v>68</v>
      </c>
    </row>
    <row r="5" spans="1:15" x14ac:dyDescent="0.25">
      <c r="B5" s="111" t="s">
        <v>57</v>
      </c>
      <c r="C5" s="111" t="s">
        <v>57</v>
      </c>
      <c r="D5" s="111" t="s">
        <v>57</v>
      </c>
      <c r="E5" s="111" t="s">
        <v>57</v>
      </c>
      <c r="F5" s="111" t="s">
        <v>57</v>
      </c>
      <c r="G5" s="111" t="s">
        <v>57</v>
      </c>
      <c r="H5" s="111" t="s">
        <v>57</v>
      </c>
      <c r="I5" s="111" t="s">
        <v>57</v>
      </c>
      <c r="J5" s="111" t="s">
        <v>57</v>
      </c>
      <c r="K5" s="111" t="s">
        <v>57</v>
      </c>
      <c r="L5" s="111" t="s">
        <v>57</v>
      </c>
    </row>
    <row r="6" spans="1:15" x14ac:dyDescent="0.25">
      <c r="A6" t="s">
        <v>61</v>
      </c>
      <c r="B6" s="61">
        <v>4.1714712368870703</v>
      </c>
      <c r="C6" s="61">
        <v>4.22865735065057</v>
      </c>
      <c r="D6" s="61">
        <v>4.19586972002549</v>
      </c>
      <c r="E6" s="61">
        <v>4.1443180888488893</v>
      </c>
      <c r="F6" s="61">
        <v>4.0646275675246599</v>
      </c>
      <c r="G6" s="61">
        <v>4.0308504422114897</v>
      </c>
      <c r="H6" s="61">
        <v>3.9851211943837397</v>
      </c>
      <c r="I6" s="61">
        <v>3.9401527528332303</v>
      </c>
      <c r="J6" s="61">
        <v>3.9096273158550199</v>
      </c>
      <c r="K6" s="61">
        <v>3.8812938687237</v>
      </c>
      <c r="L6" s="61">
        <v>3.8420441875105604</v>
      </c>
      <c r="O6" s="61"/>
    </row>
    <row r="7" spans="1:15" x14ac:dyDescent="0.25">
      <c r="A7" t="s">
        <v>70</v>
      </c>
      <c r="B7" s="61">
        <v>1.4143392688219001</v>
      </c>
      <c r="C7" s="61">
        <v>1.5660745796969</v>
      </c>
      <c r="D7" s="61">
        <v>1.6191297177767001</v>
      </c>
      <c r="E7" s="61">
        <v>1.6477133273337199</v>
      </c>
      <c r="F7" s="61">
        <v>1.67724336632241</v>
      </c>
      <c r="G7" s="61">
        <v>1.7141698158663901</v>
      </c>
      <c r="H7" s="61">
        <v>1.7527160778423099</v>
      </c>
      <c r="I7" s="61">
        <v>1.7829417749021499</v>
      </c>
      <c r="J7" s="61">
        <v>1.7529635926169198</v>
      </c>
      <c r="K7" s="61">
        <v>1.7940209711042201</v>
      </c>
      <c r="L7" s="61">
        <v>1.8126991193174302</v>
      </c>
      <c r="O7" s="61"/>
    </row>
    <row r="8" spans="1:15" x14ac:dyDescent="0.25">
      <c r="A8" t="s">
        <v>69</v>
      </c>
      <c r="B8" s="56" t="s">
        <v>51</v>
      </c>
      <c r="C8" s="61" t="s">
        <v>51</v>
      </c>
      <c r="D8" s="61">
        <v>1.2523783172427199</v>
      </c>
      <c r="E8" s="61">
        <v>1.2556110065723101</v>
      </c>
      <c r="F8" s="61">
        <v>1.28653631939491</v>
      </c>
      <c r="G8" s="61">
        <v>1.3333683890280699</v>
      </c>
      <c r="H8" s="61">
        <v>1.3833486129863899</v>
      </c>
      <c r="I8" s="61">
        <v>1.4336976100825098</v>
      </c>
      <c r="J8" s="61">
        <v>1.45390706098135</v>
      </c>
      <c r="K8" s="61">
        <v>1.51159552678904</v>
      </c>
      <c r="L8" s="61">
        <v>1.5884615245574198</v>
      </c>
      <c r="O8" s="56"/>
    </row>
    <row r="9" spans="1:15" x14ac:dyDescent="0.25">
      <c r="A9" t="s">
        <v>66</v>
      </c>
      <c r="B9" s="56" t="s">
        <v>51</v>
      </c>
      <c r="C9" s="61" t="s">
        <v>51</v>
      </c>
      <c r="D9" s="61">
        <v>0.81832853076765288</v>
      </c>
      <c r="E9" s="61">
        <v>0.79980364885870903</v>
      </c>
      <c r="F9" s="61">
        <v>0.75069099964525399</v>
      </c>
      <c r="G9" s="61">
        <v>0.75602255941269503</v>
      </c>
      <c r="H9" s="61">
        <v>0.757644164323373</v>
      </c>
      <c r="I9" s="61">
        <v>0.75143604206103098</v>
      </c>
      <c r="J9" s="61">
        <v>0.754711842533904</v>
      </c>
      <c r="K9" s="61">
        <v>0.76425595261332002</v>
      </c>
      <c r="L9" s="61">
        <v>0.78199116993460305</v>
      </c>
      <c r="O9" s="56"/>
    </row>
    <row r="11" spans="1:15" x14ac:dyDescent="0.25">
      <c r="A11" s="9" t="s">
        <v>63</v>
      </c>
      <c r="B11" s="9" t="s">
        <v>130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5" x14ac:dyDescent="0.25">
      <c r="A12" s="83"/>
      <c r="B12" s="9" t="s">
        <v>131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</row>
    <row r="13" spans="1:15" x14ac:dyDescent="0.25">
      <c r="A13" s="83"/>
      <c r="B13" s="165" t="s">
        <v>264</v>
      </c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83"/>
    </row>
    <row r="14" spans="1:15" x14ac:dyDescent="0.25">
      <c r="A14" s="83"/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83"/>
    </row>
    <row r="15" spans="1:15" x14ac:dyDescent="0.25">
      <c r="A15" s="83"/>
      <c r="B15" s="84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15" x14ac:dyDescent="0.25">
      <c r="A16" s="9" t="s">
        <v>36</v>
      </c>
      <c r="B16" s="9" t="s">
        <v>259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83"/>
      <c r="B17" s="9" t="s">
        <v>142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</row>
  </sheetData>
  <mergeCells count="2">
    <mergeCell ref="B13:L14"/>
    <mergeCell ref="A1:L2"/>
  </mergeCells>
  <hyperlinks>
    <hyperlink ref="B17" r:id="rId1"/>
  </hyperlinks>
  <pageMargins left="0.7" right="0.7" top="0.75" bottom="0.75" header="0.3" footer="0.3"/>
  <pageSetup paperSize="9" orientation="portrait" horizontalDpi="0" verticalDpi="0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P1"/>
  <sheetViews>
    <sheetView showGridLines="0" zoomScale="90" zoomScaleNormal="90" workbookViewId="0">
      <selection activeCell="AA25" sqref="AA25"/>
    </sheetView>
  </sheetViews>
  <sheetFormatPr defaultRowHeight="15" x14ac:dyDescent="0.25"/>
  <sheetData>
    <row r="1" spans="1:16" ht="18.75" x14ac:dyDescent="0.25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</row>
  </sheetData>
  <mergeCells count="1">
    <mergeCell ref="A1:P1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M8"/>
  <sheetViews>
    <sheetView workbookViewId="0">
      <selection activeCell="K13" sqref="K13"/>
    </sheetView>
  </sheetViews>
  <sheetFormatPr defaultRowHeight="15" x14ac:dyDescent="0.25"/>
  <cols>
    <col min="1" max="1" width="23.42578125" bestFit="1" customWidth="1"/>
    <col min="2" max="2" width="15.28515625" bestFit="1" customWidth="1"/>
  </cols>
  <sheetData>
    <row r="1" spans="1:13" ht="18.75" x14ac:dyDescent="0.3">
      <c r="A1" s="27" t="s">
        <v>153</v>
      </c>
    </row>
    <row r="3" spans="1:13" x14ac:dyDescent="0.25">
      <c r="C3" s="81" t="s">
        <v>67</v>
      </c>
      <c r="D3" s="81" t="s">
        <v>41</v>
      </c>
      <c r="E3" s="81" t="s">
        <v>42</v>
      </c>
      <c r="F3" s="81" t="s">
        <v>43</v>
      </c>
      <c r="G3" s="81" t="s">
        <v>44</v>
      </c>
      <c r="H3" s="81" t="s">
        <v>45</v>
      </c>
      <c r="I3" s="81" t="s">
        <v>46</v>
      </c>
      <c r="J3" s="81" t="s">
        <v>47</v>
      </c>
      <c r="K3" s="81" t="s">
        <v>48</v>
      </c>
      <c r="L3" s="81" t="s">
        <v>49</v>
      </c>
      <c r="M3" s="82" t="s">
        <v>68</v>
      </c>
    </row>
    <row r="4" spans="1:13" x14ac:dyDescent="0.25">
      <c r="A4" s="9"/>
      <c r="C4" s="45"/>
      <c r="D4" s="45"/>
      <c r="E4" s="45"/>
      <c r="F4" s="45"/>
      <c r="G4" s="45"/>
      <c r="H4" s="45"/>
      <c r="I4" s="45"/>
      <c r="J4" s="45"/>
      <c r="K4" s="45"/>
      <c r="L4" s="45"/>
      <c r="M4" s="16"/>
    </row>
    <row r="5" spans="1:13" x14ac:dyDescent="0.25">
      <c r="A5" t="s">
        <v>15</v>
      </c>
      <c r="B5" t="s">
        <v>66</v>
      </c>
      <c r="C5" s="24"/>
      <c r="D5" s="24"/>
      <c r="E5" s="25">
        <v>0.82</v>
      </c>
      <c r="F5" s="25">
        <v>0.8</v>
      </c>
      <c r="G5" s="25">
        <v>0.75</v>
      </c>
      <c r="H5" s="25">
        <v>0.76</v>
      </c>
      <c r="I5" s="25">
        <v>0.76</v>
      </c>
      <c r="J5" s="25">
        <v>0.75</v>
      </c>
      <c r="K5" s="25">
        <v>0.75</v>
      </c>
      <c r="L5" s="25">
        <v>0.76</v>
      </c>
      <c r="M5" s="26">
        <v>0.78</v>
      </c>
    </row>
    <row r="6" spans="1:13" x14ac:dyDescent="0.25">
      <c r="B6" t="s">
        <v>69</v>
      </c>
      <c r="C6" s="46"/>
      <c r="D6" s="46"/>
      <c r="E6" s="24">
        <v>1.3</v>
      </c>
      <c r="F6" s="24">
        <v>1.3</v>
      </c>
      <c r="G6" s="24">
        <v>1.3</v>
      </c>
      <c r="H6" s="24">
        <v>1.3</v>
      </c>
      <c r="I6" s="24">
        <v>1.4</v>
      </c>
      <c r="J6" s="24">
        <v>1.4</v>
      </c>
      <c r="K6" s="24">
        <v>1.5</v>
      </c>
      <c r="L6" s="24">
        <v>1.5</v>
      </c>
      <c r="M6" s="24">
        <v>1.6</v>
      </c>
    </row>
    <row r="7" spans="1:13" x14ac:dyDescent="0.25">
      <c r="B7" t="s">
        <v>61</v>
      </c>
      <c r="C7" s="19">
        <v>4.2</v>
      </c>
      <c r="D7" s="19">
        <v>4.2</v>
      </c>
      <c r="E7" s="19">
        <v>4.2</v>
      </c>
      <c r="F7" s="19">
        <v>4.0999999999999996</v>
      </c>
      <c r="G7" s="19">
        <v>4.0999999999999996</v>
      </c>
      <c r="H7" s="19">
        <v>4</v>
      </c>
      <c r="I7" s="19">
        <v>4</v>
      </c>
      <c r="J7" s="19">
        <v>3.9</v>
      </c>
      <c r="K7" s="19">
        <v>3.9</v>
      </c>
      <c r="L7" s="19">
        <v>3.9</v>
      </c>
      <c r="M7" s="19">
        <v>3.8</v>
      </c>
    </row>
    <row r="8" spans="1:13" x14ac:dyDescent="0.25">
      <c r="B8" t="s">
        <v>70</v>
      </c>
      <c r="C8" s="19">
        <v>1.4</v>
      </c>
      <c r="D8" s="19">
        <v>1.6</v>
      </c>
      <c r="E8" s="19">
        <v>1.6</v>
      </c>
      <c r="F8" s="19">
        <v>1.6</v>
      </c>
      <c r="G8" s="19">
        <v>1.7</v>
      </c>
      <c r="H8" s="19">
        <v>1.7</v>
      </c>
      <c r="I8" s="19">
        <v>1.8</v>
      </c>
      <c r="J8" s="19">
        <v>1.8</v>
      </c>
      <c r="K8" s="19">
        <v>1.8</v>
      </c>
      <c r="L8" s="19">
        <v>1.8</v>
      </c>
      <c r="M8" s="19">
        <v>1.8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AB49"/>
  <sheetViews>
    <sheetView workbookViewId="0">
      <selection activeCell="A2" sqref="A2"/>
    </sheetView>
  </sheetViews>
  <sheetFormatPr defaultRowHeight="15" x14ac:dyDescent="0.25"/>
  <cols>
    <col min="1" max="1" width="21.85546875" customWidth="1"/>
    <col min="2" max="2" width="13" customWidth="1"/>
    <col min="3" max="8" width="8.85546875" customWidth="1"/>
  </cols>
  <sheetData>
    <row r="1" spans="1:28" ht="18.75" x14ac:dyDescent="0.3">
      <c r="A1" s="27" t="s">
        <v>274</v>
      </c>
      <c r="B1" s="27"/>
      <c r="C1" s="27"/>
      <c r="D1" s="27"/>
      <c r="E1" s="27"/>
      <c r="F1" s="27"/>
      <c r="G1" s="27"/>
      <c r="H1" s="27"/>
    </row>
    <row r="3" spans="1:28" x14ac:dyDescent="0.25">
      <c r="C3" s="65">
        <v>1988</v>
      </c>
      <c r="D3" s="65">
        <v>1989</v>
      </c>
      <c r="E3" s="65">
        <v>1994</v>
      </c>
      <c r="F3" s="65">
        <v>1995</v>
      </c>
      <c r="G3" s="65">
        <v>1996</v>
      </c>
      <c r="H3" s="65">
        <v>1998</v>
      </c>
      <c r="I3" s="58">
        <v>2000</v>
      </c>
      <c r="J3" s="58">
        <v>2001</v>
      </c>
      <c r="K3" s="58">
        <v>2002</v>
      </c>
      <c r="L3" s="58">
        <v>2003</v>
      </c>
      <c r="M3" s="58">
        <v>2004</v>
      </c>
      <c r="N3" s="58">
        <v>2005</v>
      </c>
      <c r="O3" s="58">
        <v>2006</v>
      </c>
      <c r="P3" s="58">
        <v>2007</v>
      </c>
      <c r="Q3" s="58">
        <v>2008</v>
      </c>
      <c r="R3" s="58">
        <v>2009</v>
      </c>
      <c r="S3" s="58">
        <v>2010</v>
      </c>
      <c r="T3" s="58">
        <v>2011</v>
      </c>
    </row>
    <row r="4" spans="1:28" x14ac:dyDescent="0.25">
      <c r="C4" s="111" t="s">
        <v>57</v>
      </c>
      <c r="D4" s="111" t="s">
        <v>57</v>
      </c>
      <c r="E4" s="111" t="s">
        <v>57</v>
      </c>
      <c r="F4" s="111" t="s">
        <v>57</v>
      </c>
      <c r="G4" s="111" t="s">
        <v>57</v>
      </c>
      <c r="H4" s="111" t="s">
        <v>57</v>
      </c>
      <c r="I4" s="111" t="s">
        <v>57</v>
      </c>
      <c r="J4" s="111" t="s">
        <v>57</v>
      </c>
      <c r="K4" s="111" t="s">
        <v>57</v>
      </c>
      <c r="L4" s="111" t="s">
        <v>57</v>
      </c>
      <c r="M4" s="111" t="s">
        <v>57</v>
      </c>
      <c r="N4" s="111" t="s">
        <v>57</v>
      </c>
      <c r="O4" s="111" t="s">
        <v>57</v>
      </c>
      <c r="P4" s="111" t="s">
        <v>57</v>
      </c>
      <c r="Q4" s="111" t="s">
        <v>57</v>
      </c>
      <c r="R4" s="111" t="s">
        <v>57</v>
      </c>
      <c r="S4" s="111" t="s">
        <v>57</v>
      </c>
      <c r="T4" s="111" t="s">
        <v>57</v>
      </c>
    </row>
    <row r="6" spans="1:28" x14ac:dyDescent="0.25">
      <c r="A6" t="s">
        <v>58</v>
      </c>
      <c r="B6" t="s">
        <v>132</v>
      </c>
      <c r="C6" s="61">
        <v>0.2</v>
      </c>
      <c r="D6" s="61">
        <v>0.2</v>
      </c>
      <c r="E6" s="61">
        <v>0.1</v>
      </c>
      <c r="F6" s="61">
        <v>0.1</v>
      </c>
      <c r="G6" s="61">
        <v>0.1</v>
      </c>
      <c r="H6" s="61">
        <v>0.3</v>
      </c>
      <c r="I6" s="61">
        <v>0.1</v>
      </c>
      <c r="J6" s="61">
        <v>0.1</v>
      </c>
      <c r="K6" s="61">
        <v>0.1</v>
      </c>
      <c r="L6" s="61">
        <v>0.2</v>
      </c>
      <c r="M6" s="61">
        <v>0</v>
      </c>
      <c r="N6" s="61">
        <v>0.1</v>
      </c>
      <c r="O6" s="61">
        <v>0.2</v>
      </c>
      <c r="P6" s="61">
        <v>0</v>
      </c>
      <c r="Q6" s="61" t="s">
        <v>137</v>
      </c>
      <c r="R6" s="61">
        <v>0.2</v>
      </c>
      <c r="S6" s="61">
        <v>0.2</v>
      </c>
      <c r="T6" s="61">
        <v>0.1</v>
      </c>
      <c r="W6" s="56"/>
      <c r="X6" s="56"/>
      <c r="Y6" s="56"/>
      <c r="Z6" s="56"/>
      <c r="AA6" s="56"/>
      <c r="AB6" s="56"/>
    </row>
    <row r="7" spans="1:28" x14ac:dyDescent="0.25">
      <c r="B7" t="s">
        <v>133</v>
      </c>
      <c r="C7" s="61">
        <v>4.7</v>
      </c>
      <c r="D7" s="61">
        <v>4.5999999999999996</v>
      </c>
      <c r="E7" s="61">
        <v>3.1</v>
      </c>
      <c r="F7" s="61">
        <v>3.4</v>
      </c>
      <c r="G7" s="61">
        <v>3</v>
      </c>
      <c r="H7" s="61">
        <v>4</v>
      </c>
      <c r="I7" s="61">
        <v>3.1</v>
      </c>
      <c r="J7" s="61">
        <v>3.2</v>
      </c>
      <c r="K7" s="61">
        <v>2.6</v>
      </c>
      <c r="L7" s="61">
        <v>2.2000000000000002</v>
      </c>
      <c r="M7" s="61">
        <v>2.6</v>
      </c>
      <c r="N7" s="61">
        <v>3</v>
      </c>
      <c r="O7" s="61">
        <v>2.4</v>
      </c>
      <c r="P7" s="61">
        <v>2.2000000000000002</v>
      </c>
      <c r="Q7" s="61">
        <v>2.2000000000000002</v>
      </c>
      <c r="R7" s="61">
        <v>2.1</v>
      </c>
      <c r="S7" s="61">
        <v>2.1</v>
      </c>
      <c r="T7" s="61">
        <v>1.9</v>
      </c>
      <c r="W7" s="56"/>
      <c r="X7" s="56"/>
      <c r="Y7" s="56"/>
      <c r="Z7" s="56"/>
      <c r="AA7" s="56"/>
      <c r="AB7" s="56"/>
    </row>
    <row r="8" spans="1:28" x14ac:dyDescent="0.25">
      <c r="B8" t="s">
        <v>134</v>
      </c>
      <c r="C8" s="61">
        <v>7.5</v>
      </c>
      <c r="D8" s="61">
        <v>10</v>
      </c>
      <c r="E8" s="61">
        <v>6.6</v>
      </c>
      <c r="F8" s="61">
        <v>9.1999999999999993</v>
      </c>
      <c r="G8" s="61">
        <v>6.6</v>
      </c>
      <c r="H8" s="61">
        <v>8.9</v>
      </c>
      <c r="I8" s="61">
        <v>8.6</v>
      </c>
      <c r="J8" s="61">
        <v>7.5</v>
      </c>
      <c r="K8" s="61">
        <v>7</v>
      </c>
      <c r="L8" s="61">
        <v>8.6999999999999993</v>
      </c>
      <c r="M8" s="61">
        <v>8.4</v>
      </c>
      <c r="N8" s="61">
        <v>6.2</v>
      </c>
      <c r="O8" s="61">
        <v>6.4</v>
      </c>
      <c r="P8" s="61">
        <v>6.5</v>
      </c>
      <c r="Q8" s="61">
        <v>5.4</v>
      </c>
      <c r="R8" s="61">
        <v>5.8</v>
      </c>
      <c r="S8" s="61">
        <v>5.8</v>
      </c>
      <c r="T8" s="61">
        <v>4.7</v>
      </c>
      <c r="W8" s="56"/>
      <c r="X8" s="56"/>
      <c r="Y8" s="56"/>
      <c r="Z8" s="56"/>
      <c r="AA8" s="56"/>
      <c r="AB8" s="56"/>
    </row>
    <row r="9" spans="1:28" x14ac:dyDescent="0.25">
      <c r="B9" t="s">
        <v>135</v>
      </c>
      <c r="C9" s="61">
        <v>8.1999999999999993</v>
      </c>
      <c r="D9" s="61">
        <v>7.9</v>
      </c>
      <c r="E9" s="61">
        <v>8.1</v>
      </c>
      <c r="F9" s="61">
        <v>5.4</v>
      </c>
      <c r="G9" s="61">
        <v>7.5</v>
      </c>
      <c r="H9" s="61">
        <v>11.1</v>
      </c>
      <c r="I9" s="61">
        <v>9.4</v>
      </c>
      <c r="J9" s="61">
        <v>11.3</v>
      </c>
      <c r="K9" s="61">
        <v>11.8</v>
      </c>
      <c r="L9" s="61">
        <v>8</v>
      </c>
      <c r="M9" s="61">
        <v>8.3000000000000007</v>
      </c>
      <c r="N9" s="61">
        <v>6.5</v>
      </c>
      <c r="O9" s="61">
        <v>7.2</v>
      </c>
      <c r="P9" s="61">
        <v>5.7</v>
      </c>
      <c r="Q9" s="61">
        <v>5.8</v>
      </c>
      <c r="R9" s="61">
        <v>6.3</v>
      </c>
      <c r="S9" s="61">
        <v>6.3</v>
      </c>
      <c r="T9" s="61">
        <v>7.2</v>
      </c>
      <c r="W9" s="56"/>
      <c r="X9" s="56"/>
      <c r="Y9" s="56"/>
      <c r="Z9" s="56"/>
      <c r="AA9" s="56"/>
      <c r="AB9" s="56"/>
    </row>
    <row r="10" spans="1:28" x14ac:dyDescent="0.25">
      <c r="B10" s="130" t="s">
        <v>136</v>
      </c>
      <c r="C10" s="131">
        <v>2.2000000000000002</v>
      </c>
      <c r="D10" s="131">
        <v>2.2999999999999998</v>
      </c>
      <c r="E10" s="131">
        <v>2.2999999999999998</v>
      </c>
      <c r="F10" s="131">
        <v>2.5</v>
      </c>
      <c r="G10" s="131">
        <v>2.2999999999999998</v>
      </c>
      <c r="H10" s="131">
        <v>3.2</v>
      </c>
      <c r="I10" s="131">
        <v>2.5</v>
      </c>
      <c r="J10" s="131">
        <v>2.5</v>
      </c>
      <c r="K10" s="131">
        <v>2.4</v>
      </c>
      <c r="L10" s="131">
        <v>2.2999999999999998</v>
      </c>
      <c r="M10" s="131">
        <v>2.2999999999999998</v>
      </c>
      <c r="N10" s="131">
        <v>2.1</v>
      </c>
      <c r="O10" s="131">
        <v>2</v>
      </c>
      <c r="P10" s="131">
        <v>1.8</v>
      </c>
      <c r="Q10" s="131">
        <v>1.7</v>
      </c>
      <c r="R10" s="131">
        <v>1.9</v>
      </c>
      <c r="S10" s="131">
        <v>1.9</v>
      </c>
      <c r="T10" s="131">
        <v>1.7</v>
      </c>
      <c r="W10" s="56"/>
      <c r="X10" s="56"/>
      <c r="Y10" s="56"/>
      <c r="Z10" s="56"/>
      <c r="AA10" s="56"/>
      <c r="AB10" s="56"/>
    </row>
    <row r="11" spans="1:28" x14ac:dyDescent="0.25"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W11" s="56"/>
      <c r="X11" s="56"/>
      <c r="Y11" s="56"/>
      <c r="Z11" s="56"/>
      <c r="AA11" s="56"/>
      <c r="AB11" s="56"/>
    </row>
    <row r="12" spans="1:28" x14ac:dyDescent="0.25">
      <c r="A12" t="s">
        <v>54</v>
      </c>
      <c r="B12" t="s">
        <v>132</v>
      </c>
      <c r="C12" s="61">
        <v>0</v>
      </c>
      <c r="D12" s="61">
        <v>0</v>
      </c>
      <c r="E12" s="61">
        <v>0.1</v>
      </c>
      <c r="F12" s="61">
        <v>0</v>
      </c>
      <c r="G12" s="61">
        <v>0.1</v>
      </c>
      <c r="H12" s="61">
        <v>0.1</v>
      </c>
      <c r="I12" s="61">
        <v>0.1</v>
      </c>
      <c r="J12" s="61">
        <v>0.2</v>
      </c>
      <c r="K12" s="61">
        <v>0.1</v>
      </c>
      <c r="L12" s="61">
        <v>0.1</v>
      </c>
      <c r="M12" s="61">
        <v>0.1</v>
      </c>
      <c r="N12" s="61">
        <v>0.1</v>
      </c>
      <c r="O12" s="61">
        <v>0.1</v>
      </c>
      <c r="P12" s="61">
        <v>0</v>
      </c>
      <c r="Q12" s="61">
        <v>0.1</v>
      </c>
      <c r="R12" s="61" t="s">
        <v>137</v>
      </c>
      <c r="S12" s="61" t="s">
        <v>137</v>
      </c>
      <c r="T12" s="61">
        <v>0.1</v>
      </c>
      <c r="W12" s="56"/>
      <c r="X12" s="56"/>
      <c r="Y12" s="56"/>
      <c r="Z12" s="56"/>
      <c r="AA12" s="56"/>
      <c r="AB12" s="56"/>
    </row>
    <row r="13" spans="1:28" x14ac:dyDescent="0.25">
      <c r="B13" t="s">
        <v>133</v>
      </c>
      <c r="C13" s="61">
        <v>1</v>
      </c>
      <c r="D13" s="61">
        <v>1</v>
      </c>
      <c r="E13" s="61">
        <v>1</v>
      </c>
      <c r="F13" s="61">
        <v>0.6</v>
      </c>
      <c r="G13" s="61">
        <v>0.9</v>
      </c>
      <c r="H13" s="61">
        <v>0.8</v>
      </c>
      <c r="I13" s="61">
        <v>1.1000000000000001</v>
      </c>
      <c r="J13" s="61">
        <v>1.1000000000000001</v>
      </c>
      <c r="K13" s="61">
        <v>0.8</v>
      </c>
      <c r="L13" s="61">
        <v>0.9</v>
      </c>
      <c r="M13" s="61">
        <v>0.8</v>
      </c>
      <c r="N13" s="61">
        <v>1</v>
      </c>
      <c r="O13" s="61">
        <v>0.7</v>
      </c>
      <c r="P13" s="61">
        <v>0.8</v>
      </c>
      <c r="Q13" s="61">
        <v>0.6</v>
      </c>
      <c r="R13" s="61">
        <v>0.8</v>
      </c>
      <c r="S13" s="61">
        <v>0.8</v>
      </c>
      <c r="T13" s="61">
        <v>0.8</v>
      </c>
      <c r="W13" s="56"/>
      <c r="X13" s="56"/>
      <c r="Y13" s="56"/>
      <c r="Z13" s="56"/>
      <c r="AA13" s="56"/>
      <c r="AB13" s="56"/>
    </row>
    <row r="14" spans="1:28" x14ac:dyDescent="0.25">
      <c r="B14" t="s">
        <v>134</v>
      </c>
      <c r="C14" s="61">
        <v>3.9</v>
      </c>
      <c r="D14" s="61">
        <v>3</v>
      </c>
      <c r="E14" s="61">
        <v>3</v>
      </c>
      <c r="F14" s="61">
        <v>2</v>
      </c>
      <c r="G14" s="61">
        <v>2.7</v>
      </c>
      <c r="H14" s="61">
        <v>2.6</v>
      </c>
      <c r="I14" s="61">
        <v>3.6</v>
      </c>
      <c r="J14" s="61">
        <v>1.8</v>
      </c>
      <c r="K14" s="61">
        <v>2.6</v>
      </c>
      <c r="L14" s="61">
        <v>2</v>
      </c>
      <c r="M14" s="61">
        <v>1.7</v>
      </c>
      <c r="N14" s="61">
        <v>1.8</v>
      </c>
      <c r="O14" s="61">
        <v>3.2</v>
      </c>
      <c r="P14" s="61">
        <v>2.8</v>
      </c>
      <c r="Q14" s="61">
        <v>2.4</v>
      </c>
      <c r="R14" s="61">
        <v>2.2999999999999998</v>
      </c>
      <c r="S14" s="61">
        <v>2.2999999999999998</v>
      </c>
      <c r="T14" s="61">
        <v>1.7</v>
      </c>
      <c r="W14" s="56"/>
      <c r="X14" s="56"/>
      <c r="Y14" s="56"/>
      <c r="Z14" s="56"/>
      <c r="AA14" s="56"/>
      <c r="AB14" s="56"/>
    </row>
    <row r="15" spans="1:28" x14ac:dyDescent="0.25">
      <c r="B15" t="s">
        <v>135</v>
      </c>
      <c r="C15" s="61">
        <v>3.8</v>
      </c>
      <c r="D15" s="61">
        <v>4.8</v>
      </c>
      <c r="E15" s="61">
        <v>3.7</v>
      </c>
      <c r="F15" s="61">
        <v>3.1</v>
      </c>
      <c r="G15" s="61">
        <v>4.3</v>
      </c>
      <c r="H15" s="61">
        <v>3</v>
      </c>
      <c r="I15" s="61">
        <v>3.6</v>
      </c>
      <c r="J15" s="61">
        <v>2.2999999999999998</v>
      </c>
      <c r="K15" s="61">
        <v>3.9</v>
      </c>
      <c r="L15" s="61">
        <v>3.7</v>
      </c>
      <c r="M15" s="61">
        <v>5.4</v>
      </c>
      <c r="N15" s="61">
        <v>3.5</v>
      </c>
      <c r="O15" s="61">
        <v>3.5</v>
      </c>
      <c r="P15" s="61">
        <v>3.8</v>
      </c>
      <c r="Q15" s="61">
        <v>3.3</v>
      </c>
      <c r="R15" s="61">
        <v>3.1</v>
      </c>
      <c r="S15" s="61">
        <v>3.1</v>
      </c>
      <c r="T15" s="61">
        <v>2.6</v>
      </c>
      <c r="W15" s="56"/>
      <c r="X15" s="56"/>
      <c r="Y15" s="56"/>
      <c r="Z15" s="56"/>
      <c r="AA15" s="56"/>
      <c r="AB15" s="56"/>
    </row>
    <row r="16" spans="1:28" x14ac:dyDescent="0.25">
      <c r="B16" s="130" t="s">
        <v>136</v>
      </c>
      <c r="C16" s="131">
        <v>0.8</v>
      </c>
      <c r="D16" s="131">
        <v>0.7</v>
      </c>
      <c r="E16" s="131">
        <v>0.9</v>
      </c>
      <c r="F16" s="131">
        <v>0.6</v>
      </c>
      <c r="G16" s="131">
        <v>1</v>
      </c>
      <c r="H16" s="131">
        <v>0.8</v>
      </c>
      <c r="I16" s="131">
        <v>1</v>
      </c>
      <c r="J16" s="131">
        <v>0.8</v>
      </c>
      <c r="K16" s="131">
        <v>0.9</v>
      </c>
      <c r="L16" s="131">
        <v>0.8</v>
      </c>
      <c r="M16" s="131">
        <v>0.8</v>
      </c>
      <c r="N16" s="131">
        <v>0.8</v>
      </c>
      <c r="O16" s="131">
        <v>0.9</v>
      </c>
      <c r="P16" s="131">
        <v>0.8</v>
      </c>
      <c r="Q16" s="131">
        <v>0.7</v>
      </c>
      <c r="R16" s="131">
        <v>0.7</v>
      </c>
      <c r="S16" s="131">
        <v>0.7</v>
      </c>
      <c r="T16" s="131">
        <v>0.7</v>
      </c>
      <c r="V16" s="19"/>
      <c r="W16" s="56"/>
      <c r="X16" s="56"/>
      <c r="Y16" s="56"/>
      <c r="Z16" s="56"/>
      <c r="AA16" s="56"/>
      <c r="AB16" s="56"/>
    </row>
    <row r="17" spans="1:22" x14ac:dyDescent="0.25"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</row>
    <row r="18" spans="1:22" x14ac:dyDescent="0.25">
      <c r="A18" s="71" t="s">
        <v>147</v>
      </c>
      <c r="B18" t="s">
        <v>132</v>
      </c>
      <c r="C18" s="61">
        <v>1.7</v>
      </c>
      <c r="D18" s="61">
        <v>1.2</v>
      </c>
      <c r="E18" s="61">
        <v>1.6</v>
      </c>
      <c r="F18" s="61">
        <v>1.2</v>
      </c>
      <c r="G18" s="61">
        <v>1.4</v>
      </c>
      <c r="H18" s="61">
        <v>1.9</v>
      </c>
      <c r="I18" s="61">
        <v>1.8</v>
      </c>
      <c r="J18" s="61">
        <v>2.2000000000000002</v>
      </c>
      <c r="K18" s="61">
        <v>1.7</v>
      </c>
      <c r="L18" s="61">
        <v>1.7</v>
      </c>
      <c r="M18" s="61">
        <v>1.4</v>
      </c>
      <c r="N18" s="61">
        <v>1.5</v>
      </c>
      <c r="O18" s="61">
        <v>1.3</v>
      </c>
      <c r="P18" s="61">
        <v>1</v>
      </c>
      <c r="Q18" s="61">
        <v>1.4</v>
      </c>
      <c r="R18" s="61">
        <v>1.6</v>
      </c>
      <c r="S18" s="61">
        <v>1.5</v>
      </c>
      <c r="T18" s="61">
        <v>1.5</v>
      </c>
    </row>
    <row r="19" spans="1:22" x14ac:dyDescent="0.25">
      <c r="A19" s="71"/>
      <c r="B19" t="s">
        <v>133</v>
      </c>
      <c r="C19" s="61">
        <v>14.3</v>
      </c>
      <c r="D19" s="61">
        <v>13.3</v>
      </c>
      <c r="E19" s="61">
        <v>13.8</v>
      </c>
      <c r="F19" s="61">
        <v>12.9</v>
      </c>
      <c r="G19" s="61">
        <v>14.1</v>
      </c>
      <c r="H19" s="61">
        <v>15.5</v>
      </c>
      <c r="I19" s="61">
        <v>13.7</v>
      </c>
      <c r="J19" s="61">
        <v>15</v>
      </c>
      <c r="K19" s="61">
        <v>15.2</v>
      </c>
      <c r="L19" s="61">
        <v>14.7</v>
      </c>
      <c r="M19" s="61">
        <v>14.6</v>
      </c>
      <c r="N19" s="61">
        <v>16.7</v>
      </c>
      <c r="O19" s="61">
        <v>15.9</v>
      </c>
      <c r="P19" s="61">
        <v>14.7</v>
      </c>
      <c r="Q19" s="61">
        <v>15.6</v>
      </c>
      <c r="R19" s="61">
        <v>14.9</v>
      </c>
      <c r="S19" s="61">
        <v>14.6</v>
      </c>
      <c r="T19" s="61">
        <v>14.6</v>
      </c>
    </row>
    <row r="20" spans="1:22" x14ac:dyDescent="0.25">
      <c r="B20" t="s">
        <v>134</v>
      </c>
      <c r="C20" s="61">
        <v>24.7</v>
      </c>
      <c r="D20" s="61">
        <v>25.9</v>
      </c>
      <c r="E20" s="61">
        <v>24.6</v>
      </c>
      <c r="F20" s="61">
        <v>27.2</v>
      </c>
      <c r="G20" s="61">
        <v>26.8</v>
      </c>
      <c r="H20" s="61">
        <v>28.1</v>
      </c>
      <c r="I20" s="61">
        <v>29</v>
      </c>
      <c r="J20" s="61">
        <v>31.3</v>
      </c>
      <c r="K20" s="61">
        <v>33</v>
      </c>
      <c r="L20" s="61">
        <v>34.5</v>
      </c>
      <c r="M20" s="61">
        <v>29.5</v>
      </c>
      <c r="N20" s="61">
        <v>28.8</v>
      </c>
      <c r="O20" s="61">
        <v>35.5</v>
      </c>
      <c r="P20" s="61">
        <v>32</v>
      </c>
      <c r="Q20" s="61">
        <v>31.2</v>
      </c>
      <c r="R20" s="61">
        <v>32.200000000000003</v>
      </c>
      <c r="S20" s="61">
        <v>33.9</v>
      </c>
      <c r="T20" s="61">
        <v>28.5</v>
      </c>
    </row>
    <row r="21" spans="1:22" x14ac:dyDescent="0.25">
      <c r="B21" t="s">
        <v>135</v>
      </c>
      <c r="C21" s="61">
        <v>22.3</v>
      </c>
      <c r="D21" s="61">
        <v>22.1</v>
      </c>
      <c r="E21" s="61">
        <v>23.6</v>
      </c>
      <c r="F21" s="61">
        <v>23.8</v>
      </c>
      <c r="G21" s="61">
        <v>24.9</v>
      </c>
      <c r="H21" s="61">
        <v>31</v>
      </c>
      <c r="I21" s="61">
        <v>30.8</v>
      </c>
      <c r="J21" s="61">
        <v>33.299999999999997</v>
      </c>
      <c r="K21" s="61">
        <v>39.799999999999997</v>
      </c>
      <c r="L21" s="61">
        <v>31.7</v>
      </c>
      <c r="M21" s="61">
        <v>37.299999999999997</v>
      </c>
      <c r="N21" s="61">
        <v>32.9</v>
      </c>
      <c r="O21" s="61">
        <v>38.4</v>
      </c>
      <c r="P21" s="61">
        <v>33.799999999999997</v>
      </c>
      <c r="Q21" s="61">
        <v>31.1</v>
      </c>
      <c r="R21" s="61">
        <v>33.700000000000003</v>
      </c>
      <c r="S21" s="61">
        <v>35.5</v>
      </c>
      <c r="T21" s="61">
        <v>34.1</v>
      </c>
    </row>
    <row r="22" spans="1:22" x14ac:dyDescent="0.25">
      <c r="B22" s="130" t="s">
        <v>136</v>
      </c>
      <c r="C22" s="131">
        <v>7.3</v>
      </c>
      <c r="D22" s="131">
        <v>6.9</v>
      </c>
      <c r="E22" s="131">
        <v>9.3000000000000007</v>
      </c>
      <c r="F22" s="131">
        <v>9.3000000000000007</v>
      </c>
      <c r="G22" s="131">
        <v>9.9</v>
      </c>
      <c r="H22" s="131">
        <v>11.3</v>
      </c>
      <c r="I22" s="131">
        <v>10.7</v>
      </c>
      <c r="J22" s="131">
        <v>11</v>
      </c>
      <c r="K22" s="131">
        <v>11.9</v>
      </c>
      <c r="L22" s="131">
        <v>11.3</v>
      </c>
      <c r="M22" s="131">
        <v>11.1</v>
      </c>
      <c r="N22" s="131">
        <v>11.4</v>
      </c>
      <c r="O22" s="131">
        <v>12</v>
      </c>
      <c r="P22" s="131">
        <v>10.9</v>
      </c>
      <c r="Q22" s="131">
        <v>11.1</v>
      </c>
      <c r="R22" s="131">
        <v>11.4</v>
      </c>
      <c r="S22" s="131">
        <v>11.7</v>
      </c>
      <c r="T22" s="131">
        <v>11.1</v>
      </c>
      <c r="V22" s="19"/>
    </row>
    <row r="24" spans="1:22" x14ac:dyDescent="0.25">
      <c r="A24" s="9" t="s">
        <v>63</v>
      </c>
      <c r="B24" s="9" t="s">
        <v>138</v>
      </c>
      <c r="C24" s="9"/>
      <c r="D24" s="9"/>
      <c r="E24" s="9"/>
      <c r="F24" s="9"/>
      <c r="G24" s="9"/>
      <c r="H24" s="9"/>
    </row>
    <row r="26" spans="1:22" x14ac:dyDescent="0.25">
      <c r="A26" s="9" t="s">
        <v>64</v>
      </c>
      <c r="B26" s="9" t="s">
        <v>139</v>
      </c>
      <c r="C26" s="9"/>
      <c r="D26" s="9"/>
      <c r="E26" s="9"/>
      <c r="F26" s="9"/>
      <c r="G26" s="9"/>
      <c r="H26" s="9"/>
    </row>
    <row r="27" spans="1:22" x14ac:dyDescent="0.25">
      <c r="B27" s="9" t="s">
        <v>140</v>
      </c>
      <c r="C27" s="9"/>
      <c r="D27" s="9"/>
      <c r="E27" s="9"/>
      <c r="F27" s="9"/>
      <c r="G27" s="9"/>
      <c r="H27" s="9"/>
    </row>
    <row r="32" spans="1:22" x14ac:dyDescent="0.25">
      <c r="C32" s="61"/>
    </row>
    <row r="33" spans="3:3" x14ac:dyDescent="0.25">
      <c r="C33" s="61"/>
    </row>
    <row r="34" spans="3:3" x14ac:dyDescent="0.25">
      <c r="C34" s="61"/>
    </row>
    <row r="35" spans="3:3" x14ac:dyDescent="0.25">
      <c r="C35" s="61"/>
    </row>
    <row r="36" spans="3:3" x14ac:dyDescent="0.25">
      <c r="C36" s="61"/>
    </row>
    <row r="37" spans="3:3" x14ac:dyDescent="0.25">
      <c r="C37" s="61"/>
    </row>
    <row r="38" spans="3:3" x14ac:dyDescent="0.25">
      <c r="C38" s="61"/>
    </row>
    <row r="39" spans="3:3" x14ac:dyDescent="0.25">
      <c r="C39" s="61"/>
    </row>
    <row r="40" spans="3:3" x14ac:dyDescent="0.25">
      <c r="C40" s="61"/>
    </row>
    <row r="41" spans="3:3" x14ac:dyDescent="0.25">
      <c r="C41" s="61"/>
    </row>
    <row r="42" spans="3:3" x14ac:dyDescent="0.25">
      <c r="C42" s="61"/>
    </row>
    <row r="43" spans="3:3" x14ac:dyDescent="0.25">
      <c r="C43" s="61"/>
    </row>
    <row r="44" spans="3:3" x14ac:dyDescent="0.25">
      <c r="C44" s="61"/>
    </row>
    <row r="45" spans="3:3" x14ac:dyDescent="0.25">
      <c r="C45" s="61"/>
    </row>
    <row r="46" spans="3:3" x14ac:dyDescent="0.25">
      <c r="C46" s="61"/>
    </row>
    <row r="47" spans="3:3" x14ac:dyDescent="0.25">
      <c r="C47" s="61"/>
    </row>
    <row r="48" spans="3:3" x14ac:dyDescent="0.25">
      <c r="C48" s="61"/>
    </row>
    <row r="49" spans="3:3" x14ac:dyDescent="0.25">
      <c r="C49" s="61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U42"/>
  <sheetViews>
    <sheetView workbookViewId="0">
      <selection activeCell="S40" sqref="S40"/>
    </sheetView>
  </sheetViews>
  <sheetFormatPr defaultRowHeight="15" x14ac:dyDescent="0.25"/>
  <cols>
    <col min="1" max="1" width="21" customWidth="1"/>
  </cols>
  <sheetData>
    <row r="1" spans="1:21" ht="18.75" x14ac:dyDescent="0.3">
      <c r="A1" s="27" t="s">
        <v>275</v>
      </c>
      <c r="B1" s="27"/>
      <c r="C1" s="27"/>
      <c r="D1" s="27"/>
      <c r="E1" s="27"/>
      <c r="F1" s="27"/>
      <c r="G1" s="27"/>
      <c r="H1" s="27"/>
    </row>
    <row r="3" spans="1:21" x14ac:dyDescent="0.25">
      <c r="C3" s="65">
        <v>1988</v>
      </c>
      <c r="D3" s="65">
        <v>1989</v>
      </c>
      <c r="E3" s="65">
        <v>1994</v>
      </c>
      <c r="F3" s="65">
        <v>1995</v>
      </c>
      <c r="G3" s="65">
        <v>1996</v>
      </c>
      <c r="H3" s="65">
        <v>1998</v>
      </c>
      <c r="I3" s="65">
        <v>2000</v>
      </c>
      <c r="J3" s="65">
        <v>2001</v>
      </c>
      <c r="K3" s="65">
        <v>2002</v>
      </c>
      <c r="L3" s="65">
        <v>2003</v>
      </c>
      <c r="M3" s="65">
        <v>2004</v>
      </c>
      <c r="N3" s="65">
        <v>2005</v>
      </c>
      <c r="O3" s="65">
        <v>2006</v>
      </c>
      <c r="P3" s="65">
        <v>2007</v>
      </c>
      <c r="Q3" s="65">
        <v>2008</v>
      </c>
      <c r="R3" s="65">
        <v>2009</v>
      </c>
      <c r="S3" s="65">
        <v>2010</v>
      </c>
      <c r="T3" s="65">
        <v>2011</v>
      </c>
    </row>
    <row r="4" spans="1:21" x14ac:dyDescent="0.25">
      <c r="C4" s="65" t="s">
        <v>57</v>
      </c>
      <c r="D4" s="65" t="s">
        <v>57</v>
      </c>
      <c r="E4" s="65" t="s">
        <v>57</v>
      </c>
      <c r="F4" s="65" t="s">
        <v>57</v>
      </c>
      <c r="G4" s="65" t="s">
        <v>57</v>
      </c>
      <c r="H4" s="65" t="s">
        <v>57</v>
      </c>
      <c r="I4" s="65" t="s">
        <v>57</v>
      </c>
      <c r="J4" s="65" t="s">
        <v>57</v>
      </c>
      <c r="K4" s="65" t="s">
        <v>57</v>
      </c>
      <c r="L4" s="65" t="s">
        <v>57</v>
      </c>
      <c r="M4" s="65" t="s">
        <v>57</v>
      </c>
      <c r="N4" s="65" t="s">
        <v>57</v>
      </c>
      <c r="O4" s="65" t="s">
        <v>57</v>
      </c>
      <c r="P4" s="65" t="s">
        <v>57</v>
      </c>
      <c r="Q4" s="65" t="s">
        <v>57</v>
      </c>
      <c r="R4" s="65" t="s">
        <v>57</v>
      </c>
      <c r="S4" s="65" t="s">
        <v>57</v>
      </c>
      <c r="T4" s="65" t="s">
        <v>57</v>
      </c>
    </row>
    <row r="5" spans="1:21" s="85" customFormat="1" x14ac:dyDescent="0.25"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</row>
    <row r="6" spans="1:21" x14ac:dyDescent="0.25">
      <c r="A6" t="s">
        <v>58</v>
      </c>
      <c r="B6" t="s">
        <v>132</v>
      </c>
      <c r="C6" s="61">
        <v>0.1</v>
      </c>
      <c r="D6" s="61">
        <v>0.1</v>
      </c>
      <c r="E6" s="61">
        <v>0.1</v>
      </c>
      <c r="F6" s="61">
        <v>0.1</v>
      </c>
      <c r="G6" s="61">
        <v>0.1</v>
      </c>
      <c r="H6" s="61">
        <v>0</v>
      </c>
      <c r="I6" s="61">
        <v>0.1</v>
      </c>
      <c r="J6" s="61">
        <v>0</v>
      </c>
      <c r="K6" s="61">
        <v>0</v>
      </c>
      <c r="L6" s="61">
        <v>0.1</v>
      </c>
      <c r="M6" s="61">
        <v>0</v>
      </c>
      <c r="N6" s="61">
        <v>0</v>
      </c>
      <c r="O6" s="61">
        <v>0.1</v>
      </c>
      <c r="P6" s="61">
        <v>0.1</v>
      </c>
      <c r="Q6" s="61" t="s">
        <v>137</v>
      </c>
      <c r="R6" s="61">
        <v>0.1</v>
      </c>
      <c r="S6" s="61">
        <v>0.1</v>
      </c>
      <c r="T6" s="61">
        <v>0.1</v>
      </c>
    </row>
    <row r="7" spans="1:21" x14ac:dyDescent="0.25">
      <c r="B7" t="s">
        <v>133</v>
      </c>
      <c r="C7" s="61">
        <v>2</v>
      </c>
      <c r="D7" s="61">
        <v>2.4</v>
      </c>
      <c r="E7" s="61">
        <v>2</v>
      </c>
      <c r="F7" s="61">
        <v>1.7</v>
      </c>
      <c r="G7" s="61">
        <v>2.8</v>
      </c>
      <c r="H7" s="61">
        <v>1.8</v>
      </c>
      <c r="I7" s="61">
        <v>1.8</v>
      </c>
      <c r="J7" s="61">
        <v>1.6</v>
      </c>
      <c r="K7" s="61">
        <v>1.5</v>
      </c>
      <c r="L7" s="61">
        <v>1.3</v>
      </c>
      <c r="M7" s="61">
        <v>1.8</v>
      </c>
      <c r="N7" s="61">
        <v>1.4</v>
      </c>
      <c r="O7" s="61">
        <v>1.2</v>
      </c>
      <c r="P7" s="61">
        <v>0.8</v>
      </c>
      <c r="Q7" s="61">
        <v>0.8</v>
      </c>
      <c r="R7" s="61">
        <v>0.9</v>
      </c>
      <c r="S7" s="61">
        <v>0.7</v>
      </c>
      <c r="T7" s="61">
        <v>0.8</v>
      </c>
    </row>
    <row r="8" spans="1:21" x14ac:dyDescent="0.25">
      <c r="B8" t="s">
        <v>134</v>
      </c>
      <c r="C8" s="61">
        <v>6.7</v>
      </c>
      <c r="D8" s="61">
        <v>6.4</v>
      </c>
      <c r="E8" s="61">
        <v>5.9</v>
      </c>
      <c r="F8" s="61">
        <v>4.5</v>
      </c>
      <c r="G8" s="61">
        <v>6.5</v>
      </c>
      <c r="H8" s="61">
        <v>6.5</v>
      </c>
      <c r="I8" s="61">
        <v>5.4</v>
      </c>
      <c r="J8" s="61">
        <v>3.9</v>
      </c>
      <c r="K8" s="61">
        <v>5.8</v>
      </c>
      <c r="L8" s="61">
        <v>6.3</v>
      </c>
      <c r="M8" s="61">
        <v>5.0999999999999996</v>
      </c>
      <c r="N8" s="61">
        <v>4.8</v>
      </c>
      <c r="O8" s="61">
        <v>3.9</v>
      </c>
      <c r="P8" s="61">
        <v>2.6</v>
      </c>
      <c r="Q8" s="61">
        <v>2.6</v>
      </c>
      <c r="R8" s="61">
        <v>2.9</v>
      </c>
      <c r="S8" s="61">
        <v>3.1</v>
      </c>
      <c r="T8" s="61">
        <v>3.1</v>
      </c>
    </row>
    <row r="9" spans="1:21" x14ac:dyDescent="0.25">
      <c r="B9" t="s">
        <v>135</v>
      </c>
      <c r="C9" s="61">
        <v>6.6</v>
      </c>
      <c r="D9" s="61">
        <v>6.5</v>
      </c>
      <c r="E9" s="61">
        <v>7.3</v>
      </c>
      <c r="F9" s="61">
        <v>7.3</v>
      </c>
      <c r="G9" s="61">
        <v>8.3000000000000007</v>
      </c>
      <c r="H9" s="61">
        <v>8.6</v>
      </c>
      <c r="I9" s="61">
        <v>7.8</v>
      </c>
      <c r="J9" s="61">
        <v>5.3</v>
      </c>
      <c r="K9" s="61">
        <v>9</v>
      </c>
      <c r="L9" s="61">
        <v>5.2</v>
      </c>
      <c r="M9" s="61">
        <v>6.7</v>
      </c>
      <c r="N9" s="61">
        <v>7</v>
      </c>
      <c r="O9" s="61">
        <v>6.5</v>
      </c>
      <c r="P9" s="61">
        <v>5.0999999999999996</v>
      </c>
      <c r="Q9" s="61">
        <v>4.5</v>
      </c>
      <c r="R9" s="61">
        <v>4.9000000000000004</v>
      </c>
      <c r="S9" s="61">
        <v>4.5999999999999996</v>
      </c>
      <c r="T9" s="61">
        <v>3.7</v>
      </c>
    </row>
    <row r="10" spans="1:21" x14ac:dyDescent="0.25">
      <c r="B10" s="130" t="s">
        <v>136</v>
      </c>
      <c r="C10" s="131">
        <v>1.7</v>
      </c>
      <c r="D10" s="131">
        <v>1.7</v>
      </c>
      <c r="E10" s="131">
        <v>2.1</v>
      </c>
      <c r="F10" s="131">
        <v>1.8</v>
      </c>
      <c r="G10" s="131">
        <v>2.4</v>
      </c>
      <c r="H10" s="131">
        <v>2.2000000000000002</v>
      </c>
      <c r="I10" s="131">
        <v>2</v>
      </c>
      <c r="J10" s="131">
        <v>1.5</v>
      </c>
      <c r="K10" s="131">
        <v>2</v>
      </c>
      <c r="L10" s="131">
        <v>1.7</v>
      </c>
      <c r="M10" s="131">
        <v>1.8</v>
      </c>
      <c r="N10" s="131">
        <v>1.7</v>
      </c>
      <c r="O10" s="131">
        <v>1.5</v>
      </c>
      <c r="P10" s="131">
        <v>1.1000000000000001</v>
      </c>
      <c r="Q10" s="131">
        <v>1</v>
      </c>
      <c r="R10" s="131">
        <v>1.2</v>
      </c>
      <c r="S10" s="131">
        <v>1.1000000000000001</v>
      </c>
      <c r="T10" s="131">
        <v>1</v>
      </c>
    </row>
    <row r="11" spans="1:21" x14ac:dyDescent="0.25"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</row>
    <row r="12" spans="1:21" x14ac:dyDescent="0.25">
      <c r="A12" t="s">
        <v>54</v>
      </c>
      <c r="B12" t="s">
        <v>132</v>
      </c>
      <c r="C12" s="61">
        <v>0.1</v>
      </c>
      <c r="D12" s="61">
        <v>0.1</v>
      </c>
      <c r="E12" s="61">
        <v>0.2</v>
      </c>
      <c r="F12" s="61">
        <v>0</v>
      </c>
      <c r="G12" s="61">
        <v>0</v>
      </c>
      <c r="H12" s="61">
        <v>0.1</v>
      </c>
      <c r="I12" s="61">
        <v>0.1</v>
      </c>
      <c r="J12" s="61">
        <v>0</v>
      </c>
      <c r="K12" s="61">
        <v>0.1</v>
      </c>
      <c r="L12" s="61">
        <v>0</v>
      </c>
      <c r="M12" s="61">
        <v>0</v>
      </c>
      <c r="N12" s="61">
        <v>0.1</v>
      </c>
      <c r="O12" s="61">
        <v>0.1</v>
      </c>
      <c r="P12" s="61">
        <v>0.1</v>
      </c>
      <c r="Q12" s="61" t="s">
        <v>137</v>
      </c>
      <c r="R12" s="61">
        <v>0.1</v>
      </c>
      <c r="S12" s="61">
        <v>0.1</v>
      </c>
      <c r="T12" s="61">
        <v>0.1</v>
      </c>
    </row>
    <row r="13" spans="1:21" x14ac:dyDescent="0.25">
      <c r="B13" t="s">
        <v>133</v>
      </c>
      <c r="C13" s="61">
        <v>0.4</v>
      </c>
      <c r="D13" s="61">
        <v>0.4</v>
      </c>
      <c r="E13" s="61">
        <v>0.5</v>
      </c>
      <c r="F13" s="61">
        <v>0.5</v>
      </c>
      <c r="G13" s="61">
        <v>0.5</v>
      </c>
      <c r="H13" s="61">
        <v>0.5</v>
      </c>
      <c r="I13" s="61">
        <v>0.7</v>
      </c>
      <c r="J13" s="61">
        <v>0.7</v>
      </c>
      <c r="K13" s="61">
        <v>0.8</v>
      </c>
      <c r="L13" s="61">
        <v>0.4</v>
      </c>
      <c r="M13" s="61">
        <v>0.5</v>
      </c>
      <c r="N13" s="61">
        <v>0.4</v>
      </c>
      <c r="O13" s="61">
        <v>0.5</v>
      </c>
      <c r="P13" s="61">
        <v>0.5</v>
      </c>
      <c r="Q13" s="61">
        <v>0.6</v>
      </c>
      <c r="R13" s="61">
        <v>0.4</v>
      </c>
      <c r="S13" s="61">
        <v>0.7</v>
      </c>
      <c r="T13" s="61">
        <v>0.3</v>
      </c>
    </row>
    <row r="14" spans="1:21" x14ac:dyDescent="0.25">
      <c r="B14" t="s">
        <v>134</v>
      </c>
      <c r="C14" s="61">
        <v>2.4</v>
      </c>
      <c r="D14" s="61">
        <v>1.5</v>
      </c>
      <c r="E14" s="61">
        <v>1.8</v>
      </c>
      <c r="F14" s="61">
        <v>1.9</v>
      </c>
      <c r="G14" s="61">
        <v>1.7</v>
      </c>
      <c r="H14" s="61">
        <v>1.5</v>
      </c>
      <c r="I14" s="61">
        <v>1.7</v>
      </c>
      <c r="J14" s="61">
        <v>2</v>
      </c>
      <c r="K14" s="61">
        <v>2.2000000000000002</v>
      </c>
      <c r="L14" s="61">
        <v>1.9</v>
      </c>
      <c r="M14" s="61">
        <v>1.2</v>
      </c>
      <c r="N14" s="61">
        <v>1.5</v>
      </c>
      <c r="O14" s="61">
        <v>1.7</v>
      </c>
      <c r="P14" s="61">
        <v>1.2</v>
      </c>
      <c r="Q14" s="61">
        <v>1.6</v>
      </c>
      <c r="R14" s="61">
        <v>1.3</v>
      </c>
      <c r="S14" s="61">
        <v>1.4</v>
      </c>
      <c r="T14" s="61">
        <v>1.2</v>
      </c>
    </row>
    <row r="15" spans="1:21" x14ac:dyDescent="0.25">
      <c r="B15" t="s">
        <v>135</v>
      </c>
      <c r="C15" s="61">
        <v>3</v>
      </c>
      <c r="D15" s="61">
        <v>4</v>
      </c>
      <c r="E15" s="61">
        <v>3.6</v>
      </c>
      <c r="F15" s="61">
        <v>3.5</v>
      </c>
      <c r="G15" s="61">
        <v>2.2000000000000002</v>
      </c>
      <c r="H15" s="61">
        <v>4.0999999999999996</v>
      </c>
      <c r="I15" s="61">
        <v>3.3</v>
      </c>
      <c r="J15" s="61">
        <v>3.9</v>
      </c>
      <c r="K15" s="61">
        <v>3.7</v>
      </c>
      <c r="L15" s="61">
        <v>2.6</v>
      </c>
      <c r="M15" s="61">
        <v>2.8</v>
      </c>
      <c r="N15" s="61">
        <v>3</v>
      </c>
      <c r="O15" s="61">
        <v>2.1</v>
      </c>
      <c r="P15" s="61">
        <v>1.9</v>
      </c>
      <c r="Q15" s="61">
        <v>2.7</v>
      </c>
      <c r="R15" s="61">
        <v>2.1</v>
      </c>
      <c r="S15" s="61">
        <v>1.8</v>
      </c>
      <c r="T15" s="61">
        <v>1.4</v>
      </c>
    </row>
    <row r="16" spans="1:21" x14ac:dyDescent="0.25">
      <c r="B16" s="130" t="s">
        <v>136</v>
      </c>
      <c r="C16" s="131">
        <v>0.6</v>
      </c>
      <c r="D16" s="131">
        <v>0.6</v>
      </c>
      <c r="E16" s="131">
        <v>0.8</v>
      </c>
      <c r="F16" s="131">
        <v>0.7</v>
      </c>
      <c r="G16" s="131">
        <v>0.6</v>
      </c>
      <c r="H16" s="131">
        <v>0.8</v>
      </c>
      <c r="I16" s="131">
        <v>0.8</v>
      </c>
      <c r="J16" s="131">
        <v>0.9</v>
      </c>
      <c r="K16" s="131">
        <v>0.9</v>
      </c>
      <c r="L16" s="131">
        <v>0.6</v>
      </c>
      <c r="M16" s="131">
        <v>0.6</v>
      </c>
      <c r="N16" s="131">
        <v>0.6</v>
      </c>
      <c r="O16" s="131">
        <v>0.6</v>
      </c>
      <c r="P16" s="131">
        <v>0.5</v>
      </c>
      <c r="Q16" s="131">
        <v>0.6</v>
      </c>
      <c r="R16" s="131">
        <v>0.5</v>
      </c>
      <c r="S16" s="131">
        <v>0.6</v>
      </c>
      <c r="T16" s="131">
        <v>0.4</v>
      </c>
      <c r="U16" s="19"/>
    </row>
    <row r="17" spans="1:20" x14ac:dyDescent="0.25"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</row>
    <row r="18" spans="1:20" x14ac:dyDescent="0.25">
      <c r="A18" s="71" t="s">
        <v>147</v>
      </c>
      <c r="B18" t="s">
        <v>132</v>
      </c>
      <c r="C18" s="61">
        <v>1.7</v>
      </c>
      <c r="D18" s="61">
        <v>2.2000000000000002</v>
      </c>
      <c r="E18" s="61">
        <v>1.7</v>
      </c>
      <c r="F18" s="61">
        <v>1.3</v>
      </c>
      <c r="G18" s="61">
        <v>1.5</v>
      </c>
      <c r="H18" s="61">
        <v>1.3</v>
      </c>
      <c r="I18" s="61">
        <v>1.8</v>
      </c>
      <c r="J18" s="61">
        <v>1.5</v>
      </c>
      <c r="K18" s="61">
        <v>1.9</v>
      </c>
      <c r="L18" s="61">
        <v>2.2000000000000002</v>
      </c>
      <c r="M18" s="61">
        <v>1.7</v>
      </c>
      <c r="N18" s="61">
        <v>2</v>
      </c>
      <c r="O18" s="61">
        <v>2.2999999999999998</v>
      </c>
      <c r="P18" s="61">
        <v>1.8</v>
      </c>
      <c r="Q18" s="61">
        <v>1.2</v>
      </c>
      <c r="R18" s="61">
        <v>1.7</v>
      </c>
      <c r="S18" s="61">
        <v>2.1</v>
      </c>
      <c r="T18" s="61">
        <v>1.9</v>
      </c>
    </row>
    <row r="19" spans="1:20" x14ac:dyDescent="0.25">
      <c r="A19" s="71"/>
      <c r="B19" t="s">
        <v>133</v>
      </c>
      <c r="C19" s="61">
        <v>10.8</v>
      </c>
      <c r="D19" s="61">
        <v>11.5</v>
      </c>
      <c r="E19" s="61">
        <v>10.6</v>
      </c>
      <c r="F19" s="61">
        <v>9.6999999999999993</v>
      </c>
      <c r="G19" s="61">
        <v>12.4</v>
      </c>
      <c r="H19" s="61">
        <v>10.6</v>
      </c>
      <c r="I19" s="61">
        <v>11.7</v>
      </c>
      <c r="J19" s="61">
        <v>11.5</v>
      </c>
      <c r="K19" s="61">
        <v>12.9</v>
      </c>
      <c r="L19" s="61">
        <v>11.8</v>
      </c>
      <c r="M19" s="61">
        <v>13.2</v>
      </c>
      <c r="N19" s="61">
        <v>12.3</v>
      </c>
      <c r="O19" s="61">
        <v>12.8</v>
      </c>
      <c r="P19" s="61">
        <v>11</v>
      </c>
      <c r="Q19" s="61">
        <v>9.9</v>
      </c>
      <c r="R19" s="61">
        <v>9.8000000000000007</v>
      </c>
      <c r="S19" s="61">
        <v>10.6</v>
      </c>
      <c r="T19" s="61">
        <v>8.4</v>
      </c>
    </row>
    <row r="20" spans="1:20" x14ac:dyDescent="0.25">
      <c r="B20" t="s">
        <v>134</v>
      </c>
      <c r="C20" s="61">
        <v>22.8</v>
      </c>
      <c r="D20" s="61">
        <v>22</v>
      </c>
      <c r="E20" s="61">
        <v>23.9</v>
      </c>
      <c r="F20" s="61">
        <v>19.7</v>
      </c>
      <c r="G20" s="61">
        <v>22.4</v>
      </c>
      <c r="H20" s="61">
        <v>26.8</v>
      </c>
      <c r="I20" s="61">
        <v>26.2</v>
      </c>
      <c r="J20" s="61">
        <v>25.2</v>
      </c>
      <c r="K20" s="61">
        <v>29.1</v>
      </c>
      <c r="L20" s="61">
        <v>29.7</v>
      </c>
      <c r="M20" s="61">
        <v>26.6</v>
      </c>
      <c r="N20" s="61">
        <v>26</v>
      </c>
      <c r="O20" s="61">
        <v>29</v>
      </c>
      <c r="P20" s="61">
        <v>23.9</v>
      </c>
      <c r="Q20" s="61">
        <v>23</v>
      </c>
      <c r="R20" s="61">
        <v>26.2</v>
      </c>
      <c r="S20" s="61">
        <v>22.3</v>
      </c>
      <c r="T20" s="61">
        <v>22.5</v>
      </c>
    </row>
    <row r="21" spans="1:20" x14ac:dyDescent="0.25">
      <c r="B21" t="s">
        <v>135</v>
      </c>
      <c r="C21" s="61">
        <v>26.5</v>
      </c>
      <c r="D21" s="61">
        <v>26.8</v>
      </c>
      <c r="E21" s="61">
        <v>25.1</v>
      </c>
      <c r="F21" s="61">
        <v>29.2</v>
      </c>
      <c r="G21" s="61">
        <v>25.4</v>
      </c>
      <c r="H21" s="61">
        <v>29.9</v>
      </c>
      <c r="I21" s="61">
        <v>30.6</v>
      </c>
      <c r="J21" s="61">
        <v>32.200000000000003</v>
      </c>
      <c r="K21" s="61">
        <v>37.9</v>
      </c>
      <c r="L21" s="61">
        <v>30.3</v>
      </c>
      <c r="M21" s="61">
        <v>31.9</v>
      </c>
      <c r="N21" s="61">
        <v>31.3</v>
      </c>
      <c r="O21" s="61">
        <v>33.299999999999997</v>
      </c>
      <c r="P21" s="61">
        <v>27.7</v>
      </c>
      <c r="Q21" s="61">
        <v>32.5</v>
      </c>
      <c r="R21" s="61">
        <v>27.5</v>
      </c>
      <c r="S21" s="61">
        <v>31.7</v>
      </c>
      <c r="T21" s="61">
        <v>29.8</v>
      </c>
    </row>
    <row r="22" spans="1:20" x14ac:dyDescent="0.25">
      <c r="B22" s="130" t="s">
        <v>136</v>
      </c>
      <c r="C22" s="131">
        <v>7.7</v>
      </c>
      <c r="D22" s="131">
        <v>7.7</v>
      </c>
      <c r="E22" s="131">
        <v>9.1999999999999993</v>
      </c>
      <c r="F22" s="131">
        <v>8.6999999999999993</v>
      </c>
      <c r="G22" s="131">
        <v>9.5</v>
      </c>
      <c r="H22" s="131">
        <v>9.9</v>
      </c>
      <c r="I22" s="131">
        <v>10.4</v>
      </c>
      <c r="J22" s="131">
        <v>10.199999999999999</v>
      </c>
      <c r="K22" s="131">
        <v>11.9</v>
      </c>
      <c r="L22" s="131">
        <v>10.9</v>
      </c>
      <c r="M22" s="131">
        <v>11</v>
      </c>
      <c r="N22" s="131">
        <v>10.8</v>
      </c>
      <c r="O22" s="131">
        <v>11.5</v>
      </c>
      <c r="P22" s="131">
        <v>9.6999999999999993</v>
      </c>
      <c r="Q22" s="131">
        <v>9.4</v>
      </c>
      <c r="R22" s="131">
        <v>9.5</v>
      </c>
      <c r="S22" s="131">
        <v>10.1</v>
      </c>
      <c r="T22" s="131">
        <v>9.1</v>
      </c>
    </row>
    <row r="24" spans="1:20" x14ac:dyDescent="0.25">
      <c r="A24" s="9" t="s">
        <v>63</v>
      </c>
      <c r="B24" s="9" t="s">
        <v>138</v>
      </c>
      <c r="C24" s="9"/>
      <c r="D24" s="9"/>
      <c r="E24" s="9"/>
      <c r="F24" s="9"/>
      <c r="G24" s="9"/>
      <c r="H24" s="9"/>
    </row>
    <row r="26" spans="1:20" x14ac:dyDescent="0.25">
      <c r="A26" s="9" t="s">
        <v>64</v>
      </c>
      <c r="B26" s="9" t="s">
        <v>139</v>
      </c>
      <c r="C26" s="9"/>
      <c r="D26" s="9"/>
      <c r="E26" s="9"/>
      <c r="F26" s="9"/>
      <c r="G26" s="9"/>
      <c r="H26" s="9"/>
    </row>
    <row r="27" spans="1:20" x14ac:dyDescent="0.25">
      <c r="B27" s="9" t="s">
        <v>140</v>
      </c>
      <c r="C27" s="9"/>
      <c r="D27" s="9"/>
      <c r="E27" s="9"/>
      <c r="F27" s="9"/>
      <c r="G27" s="9"/>
      <c r="H27" s="9"/>
    </row>
    <row r="29" spans="1:20" x14ac:dyDescent="0.25">
      <c r="C29" s="61"/>
      <c r="D29" s="19"/>
    </row>
    <row r="30" spans="1:20" x14ac:dyDescent="0.25">
      <c r="C30" s="61"/>
      <c r="D30" s="19"/>
    </row>
    <row r="31" spans="1:20" x14ac:dyDescent="0.25">
      <c r="C31" s="61"/>
      <c r="D31" s="19"/>
    </row>
    <row r="32" spans="1:20" x14ac:dyDescent="0.25">
      <c r="C32" s="61"/>
      <c r="D32" s="19"/>
    </row>
    <row r="33" spans="3:4" x14ac:dyDescent="0.25">
      <c r="C33" s="61"/>
      <c r="D33" s="19"/>
    </row>
    <row r="34" spans="3:4" x14ac:dyDescent="0.25">
      <c r="C34" s="61"/>
      <c r="D34" s="19"/>
    </row>
    <row r="35" spans="3:4" x14ac:dyDescent="0.25">
      <c r="C35" s="61"/>
      <c r="D35" s="19"/>
    </row>
    <row r="36" spans="3:4" x14ac:dyDescent="0.25">
      <c r="C36" s="61"/>
      <c r="D36" s="19"/>
    </row>
    <row r="37" spans="3:4" x14ac:dyDescent="0.25">
      <c r="C37" s="61"/>
      <c r="D37" s="19"/>
    </row>
    <row r="38" spans="3:4" x14ac:dyDescent="0.25">
      <c r="C38" s="61"/>
      <c r="D38" s="19"/>
    </row>
    <row r="39" spans="3:4" x14ac:dyDescent="0.25">
      <c r="C39" s="61"/>
      <c r="D39" s="19"/>
    </row>
    <row r="40" spans="3:4" x14ac:dyDescent="0.25">
      <c r="C40" s="61"/>
      <c r="D40" s="19"/>
    </row>
    <row r="41" spans="3:4" x14ac:dyDescent="0.25">
      <c r="C41" s="61"/>
      <c r="D41" s="19"/>
    </row>
    <row r="42" spans="3:4" x14ac:dyDescent="0.25">
      <c r="C42" s="61"/>
      <c r="D42" s="19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S8"/>
  <sheetViews>
    <sheetView workbookViewId="0">
      <selection activeCell="R28" sqref="R28"/>
    </sheetView>
  </sheetViews>
  <sheetFormatPr defaultRowHeight="15" x14ac:dyDescent="0.25"/>
  <sheetData>
    <row r="1" spans="1:19" x14ac:dyDescent="0.25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x14ac:dyDescent="0.2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x14ac:dyDescent="0.25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4" spans="1:19" x14ac:dyDescent="0.25"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</row>
    <row r="5" spans="1:19" x14ac:dyDescent="0.25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</row>
    <row r="6" spans="1:19" x14ac:dyDescent="0.25"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</row>
    <row r="7" spans="1:19" x14ac:dyDescent="0.25">
      <c r="A7" s="69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x14ac:dyDescent="0.25"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S10"/>
  <sheetViews>
    <sheetView workbookViewId="0">
      <selection activeCell="R47" sqref="R47"/>
    </sheetView>
  </sheetViews>
  <sheetFormatPr defaultRowHeight="15" x14ac:dyDescent="0.25"/>
  <cols>
    <col min="1" max="1" width="41.7109375" customWidth="1"/>
    <col min="2" max="2" width="9.42578125" customWidth="1"/>
  </cols>
  <sheetData>
    <row r="1" spans="1:19" ht="18.75" x14ac:dyDescent="0.3">
      <c r="A1" s="27" t="s">
        <v>165</v>
      </c>
    </row>
    <row r="2" spans="1:19" ht="18.75" x14ac:dyDescent="0.3">
      <c r="A2" s="27"/>
    </row>
    <row r="3" spans="1:19" x14ac:dyDescent="0.25">
      <c r="B3" s="67">
        <v>1988</v>
      </c>
      <c r="C3" s="67">
        <v>1989</v>
      </c>
      <c r="D3" s="67">
        <v>1994</v>
      </c>
      <c r="E3" s="67">
        <v>1995</v>
      </c>
      <c r="F3" s="67">
        <v>1996</v>
      </c>
      <c r="G3" s="67">
        <v>1998</v>
      </c>
      <c r="H3" s="67">
        <v>2000</v>
      </c>
      <c r="I3" s="67">
        <v>2001</v>
      </c>
      <c r="J3" s="67">
        <v>2002</v>
      </c>
      <c r="K3" s="67">
        <v>2003</v>
      </c>
      <c r="L3" s="67">
        <v>2004</v>
      </c>
      <c r="M3" s="67">
        <v>2005</v>
      </c>
      <c r="N3" s="67">
        <v>2006</v>
      </c>
      <c r="O3" s="67">
        <v>2007</v>
      </c>
      <c r="P3" s="67">
        <v>2008</v>
      </c>
      <c r="Q3" s="67">
        <v>2009</v>
      </c>
      <c r="R3" s="67">
        <v>2010</v>
      </c>
      <c r="S3" s="67">
        <v>2011</v>
      </c>
    </row>
    <row r="4" spans="1:19" x14ac:dyDescent="0.25"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19" x14ac:dyDescent="0.25">
      <c r="A5" t="s">
        <v>146</v>
      </c>
      <c r="B5" s="61">
        <v>2.2000000000000002</v>
      </c>
      <c r="C5" s="61">
        <v>2.2999999999999998</v>
      </c>
      <c r="D5" s="61">
        <v>2.2999999999999998</v>
      </c>
      <c r="E5" s="61">
        <v>2.5</v>
      </c>
      <c r="F5" s="61">
        <v>2.2999999999999998</v>
      </c>
      <c r="G5" s="61">
        <v>3.2</v>
      </c>
      <c r="H5" s="61">
        <v>2.5</v>
      </c>
      <c r="I5" s="61">
        <v>2.5</v>
      </c>
      <c r="J5" s="61">
        <v>2.4</v>
      </c>
      <c r="K5" s="61">
        <v>2.2999999999999998</v>
      </c>
      <c r="L5" s="61">
        <v>2.2999999999999998</v>
      </c>
      <c r="M5" s="61">
        <v>2.1</v>
      </c>
      <c r="N5" s="61">
        <v>2</v>
      </c>
      <c r="O5" s="61">
        <v>1.8</v>
      </c>
      <c r="P5" s="61">
        <v>1.7</v>
      </c>
      <c r="Q5" s="61">
        <v>1.9</v>
      </c>
      <c r="R5" s="61">
        <v>1.9</v>
      </c>
      <c r="S5" s="61">
        <v>1.7</v>
      </c>
    </row>
    <row r="6" spans="1:19" x14ac:dyDescent="0.25">
      <c r="A6" t="s">
        <v>145</v>
      </c>
      <c r="B6" s="61">
        <v>1.7</v>
      </c>
      <c r="C6" s="61">
        <v>1.7</v>
      </c>
      <c r="D6" s="61">
        <v>2.1</v>
      </c>
      <c r="E6" s="61">
        <v>1.8</v>
      </c>
      <c r="F6" s="61">
        <v>2.4</v>
      </c>
      <c r="G6" s="61">
        <v>2.2000000000000002</v>
      </c>
      <c r="H6" s="61">
        <v>2</v>
      </c>
      <c r="I6" s="61">
        <v>1.5</v>
      </c>
      <c r="J6" s="61">
        <v>2</v>
      </c>
      <c r="K6" s="61">
        <v>1.7</v>
      </c>
      <c r="L6" s="61">
        <v>1.8</v>
      </c>
      <c r="M6" s="61">
        <v>1.7</v>
      </c>
      <c r="N6" s="61">
        <v>1.5</v>
      </c>
      <c r="O6" s="61">
        <v>1.1000000000000001</v>
      </c>
      <c r="P6" s="61">
        <v>1</v>
      </c>
      <c r="Q6" s="61">
        <v>1.2</v>
      </c>
      <c r="R6" s="61">
        <v>1.1000000000000001</v>
      </c>
      <c r="S6" s="61">
        <v>1</v>
      </c>
    </row>
    <row r="7" spans="1:19" x14ac:dyDescent="0.25">
      <c r="A7" t="s">
        <v>143</v>
      </c>
      <c r="B7" s="61">
        <v>0.8</v>
      </c>
      <c r="C7" s="61">
        <v>0.7</v>
      </c>
      <c r="D7" s="61">
        <v>0.9</v>
      </c>
      <c r="E7" s="61">
        <v>0.6</v>
      </c>
      <c r="F7" s="61">
        <v>1</v>
      </c>
      <c r="G7" s="61">
        <v>0.8</v>
      </c>
      <c r="H7" s="61">
        <v>1</v>
      </c>
      <c r="I7" s="61">
        <v>0.8</v>
      </c>
      <c r="J7" s="61">
        <v>0.9</v>
      </c>
      <c r="K7" s="61">
        <v>0.8</v>
      </c>
      <c r="L7" s="61">
        <v>0.8</v>
      </c>
      <c r="M7" s="61">
        <v>0.8</v>
      </c>
      <c r="N7" s="61">
        <v>0.9</v>
      </c>
      <c r="O7" s="61">
        <v>0.8</v>
      </c>
      <c r="P7" s="61">
        <v>0.7</v>
      </c>
      <c r="Q7" s="61">
        <v>0.7</v>
      </c>
      <c r="R7" s="61">
        <v>0.7</v>
      </c>
      <c r="S7" s="61">
        <v>0.7</v>
      </c>
    </row>
    <row r="8" spans="1:19" x14ac:dyDescent="0.25">
      <c r="A8" t="s">
        <v>144</v>
      </c>
      <c r="B8" s="61">
        <v>0.6</v>
      </c>
      <c r="C8" s="61">
        <v>0.6</v>
      </c>
      <c r="D8" s="61">
        <v>0.8</v>
      </c>
      <c r="E8" s="61">
        <v>0.7</v>
      </c>
      <c r="F8" s="61">
        <v>0.6</v>
      </c>
      <c r="G8" s="61">
        <v>0.8</v>
      </c>
      <c r="H8" s="61">
        <v>0.8</v>
      </c>
      <c r="I8" s="61">
        <v>0.9</v>
      </c>
      <c r="J8" s="61">
        <v>0.9</v>
      </c>
      <c r="K8" s="61">
        <v>0.6</v>
      </c>
      <c r="L8" s="61">
        <v>0.6</v>
      </c>
      <c r="M8" s="61">
        <v>0.6</v>
      </c>
      <c r="N8" s="61">
        <v>0.6</v>
      </c>
      <c r="O8" s="61">
        <v>0.5</v>
      </c>
      <c r="P8" s="61">
        <v>0.6</v>
      </c>
      <c r="Q8" s="61">
        <v>0.5</v>
      </c>
      <c r="R8" s="61">
        <v>0.6</v>
      </c>
      <c r="S8" s="61">
        <v>0.4</v>
      </c>
    </row>
    <row r="9" spans="1:19" x14ac:dyDescent="0.25">
      <c r="A9" s="69" t="s">
        <v>148</v>
      </c>
      <c r="B9" s="61">
        <v>7.3</v>
      </c>
      <c r="C9" s="61">
        <v>6.9</v>
      </c>
      <c r="D9" s="61">
        <v>9.3000000000000007</v>
      </c>
      <c r="E9" s="61">
        <v>9.3000000000000007</v>
      </c>
      <c r="F9" s="61">
        <v>9.9</v>
      </c>
      <c r="G9" s="61">
        <v>11.3</v>
      </c>
      <c r="H9" s="61">
        <v>10.7</v>
      </c>
      <c r="I9" s="61">
        <v>11</v>
      </c>
      <c r="J9" s="61">
        <v>11.9</v>
      </c>
      <c r="K9" s="61">
        <v>11.3</v>
      </c>
      <c r="L9" s="61">
        <v>11.1</v>
      </c>
      <c r="M9" s="61">
        <v>11.4</v>
      </c>
      <c r="N9" s="61">
        <v>12</v>
      </c>
      <c r="O9" s="61">
        <v>10.9</v>
      </c>
      <c r="P9" s="61">
        <v>11.1</v>
      </c>
      <c r="Q9" s="61">
        <v>11.4</v>
      </c>
      <c r="R9" s="61">
        <v>11.7</v>
      </c>
      <c r="S9" s="61">
        <v>11.1</v>
      </c>
    </row>
    <row r="10" spans="1:19" x14ac:dyDescent="0.25">
      <c r="A10" t="s">
        <v>149</v>
      </c>
      <c r="B10" s="61">
        <v>7.7</v>
      </c>
      <c r="C10" s="61">
        <v>7.7</v>
      </c>
      <c r="D10" s="61">
        <v>9.1999999999999993</v>
      </c>
      <c r="E10" s="61">
        <v>8.6999999999999993</v>
      </c>
      <c r="F10" s="61">
        <v>9.5</v>
      </c>
      <c r="G10" s="61">
        <v>9.9</v>
      </c>
      <c r="H10" s="61">
        <v>10.4</v>
      </c>
      <c r="I10" s="61">
        <v>10.199999999999999</v>
      </c>
      <c r="J10" s="61">
        <v>11.9</v>
      </c>
      <c r="K10" s="61">
        <v>10.9</v>
      </c>
      <c r="L10" s="61">
        <v>11</v>
      </c>
      <c r="M10" s="61">
        <v>10.8</v>
      </c>
      <c r="N10" s="61">
        <v>11.5</v>
      </c>
      <c r="O10" s="61">
        <v>9.6999999999999993</v>
      </c>
      <c r="P10" s="61">
        <v>9.4</v>
      </c>
      <c r="Q10" s="61">
        <v>9.5</v>
      </c>
      <c r="R10" s="61">
        <v>10.1</v>
      </c>
      <c r="S10" s="61">
        <v>9.1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N34"/>
  <sheetViews>
    <sheetView showGridLines="0" zoomScaleNormal="100" workbookViewId="0">
      <selection activeCell="I20" sqref="I20"/>
    </sheetView>
  </sheetViews>
  <sheetFormatPr defaultRowHeight="15" x14ac:dyDescent="0.25"/>
  <cols>
    <col min="1" max="1" width="22" customWidth="1"/>
  </cols>
  <sheetData>
    <row r="1" spans="1:14" ht="21.75" customHeight="1" x14ac:dyDescent="0.25">
      <c r="A1" s="158" t="s">
        <v>273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21"/>
      <c r="N1" s="21"/>
    </row>
    <row r="2" spans="1:14" x14ac:dyDescent="0.2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4" s="85" customFormat="1" x14ac:dyDescent="0.25"/>
    <row r="4" spans="1:14" x14ac:dyDescent="0.25">
      <c r="A4" s="9"/>
      <c r="B4" s="16"/>
      <c r="C4" s="31">
        <v>2003</v>
      </c>
      <c r="D4" s="31">
        <v>2006</v>
      </c>
      <c r="E4" s="31">
        <v>2011</v>
      </c>
    </row>
    <row r="5" spans="1:14" x14ac:dyDescent="0.25">
      <c r="B5" s="16"/>
      <c r="C5" s="53" t="s">
        <v>57</v>
      </c>
      <c r="D5" s="53" t="s">
        <v>57</v>
      </c>
      <c r="E5" s="53" t="s">
        <v>57</v>
      </c>
    </row>
    <row r="6" spans="1:14" x14ac:dyDescent="0.25">
      <c r="A6" t="s">
        <v>58</v>
      </c>
      <c r="B6" t="s">
        <v>17</v>
      </c>
      <c r="C6" s="61">
        <v>3.8</v>
      </c>
      <c r="D6" s="61">
        <v>4.0999999999999996</v>
      </c>
      <c r="E6" s="61">
        <v>3.7</v>
      </c>
    </row>
    <row r="7" spans="1:14" x14ac:dyDescent="0.25">
      <c r="B7" t="s">
        <v>18</v>
      </c>
      <c r="C7" s="61">
        <v>1.7</v>
      </c>
      <c r="D7" s="61">
        <v>1.7</v>
      </c>
      <c r="E7" s="61">
        <v>1.6</v>
      </c>
    </row>
    <row r="8" spans="1:14" x14ac:dyDescent="0.25">
      <c r="B8" s="104" t="s">
        <v>59</v>
      </c>
      <c r="C8" s="132" t="s">
        <v>51</v>
      </c>
      <c r="D8" s="132">
        <v>2.9</v>
      </c>
      <c r="E8" s="132">
        <v>2.6</v>
      </c>
    </row>
    <row r="9" spans="1:14" x14ac:dyDescent="0.25">
      <c r="C9" s="61"/>
      <c r="D9" s="61"/>
      <c r="E9" s="61"/>
    </row>
    <row r="10" spans="1:14" x14ac:dyDescent="0.25">
      <c r="A10" t="s">
        <v>60</v>
      </c>
      <c r="B10" t="s">
        <v>17</v>
      </c>
      <c r="C10" s="61">
        <v>4.8</v>
      </c>
      <c r="D10" s="61">
        <v>4.8</v>
      </c>
      <c r="E10" s="61">
        <v>3.9</v>
      </c>
    </row>
    <row r="11" spans="1:14" x14ac:dyDescent="0.25">
      <c r="B11" t="s">
        <v>18</v>
      </c>
      <c r="C11" s="61">
        <v>3.4</v>
      </c>
      <c r="D11" s="61">
        <v>3.3</v>
      </c>
      <c r="E11" s="61">
        <v>2.5</v>
      </c>
    </row>
    <row r="12" spans="1:14" x14ac:dyDescent="0.25">
      <c r="B12" s="104" t="s">
        <v>59</v>
      </c>
      <c r="C12" s="132" t="s">
        <v>51</v>
      </c>
      <c r="D12" s="132">
        <v>4</v>
      </c>
      <c r="E12" s="132">
        <v>3.2</v>
      </c>
    </row>
    <row r="13" spans="1:14" x14ac:dyDescent="0.25">
      <c r="C13" s="54"/>
      <c r="D13" s="54"/>
      <c r="E13" s="54"/>
    </row>
    <row r="14" spans="1:14" x14ac:dyDescent="0.25">
      <c r="A14" t="s">
        <v>61</v>
      </c>
      <c r="B14" t="s">
        <v>17</v>
      </c>
      <c r="C14" s="61">
        <v>6.4</v>
      </c>
      <c r="D14" s="61">
        <v>6.4832819215529138</v>
      </c>
      <c r="E14" s="61">
        <v>5.7326879999999996</v>
      </c>
    </row>
    <row r="15" spans="1:14" x14ac:dyDescent="0.25">
      <c r="B15" t="s">
        <v>18</v>
      </c>
      <c r="C15" s="61">
        <v>4.0999999999999996</v>
      </c>
      <c r="D15" s="61">
        <v>3.9731066127809118</v>
      </c>
      <c r="E15" s="61">
        <v>3.4532289999999999</v>
      </c>
    </row>
    <row r="16" spans="1:14" x14ac:dyDescent="0.25">
      <c r="B16" s="104" t="s">
        <v>59</v>
      </c>
      <c r="C16" s="132">
        <v>5.2378360868138829</v>
      </c>
      <c r="D16" s="132">
        <v>5.1878788768978294</v>
      </c>
      <c r="E16" s="132">
        <v>4.5709049999999998</v>
      </c>
    </row>
    <row r="17" spans="1:11" x14ac:dyDescent="0.25">
      <c r="C17" s="61"/>
      <c r="D17" s="61"/>
      <c r="E17" s="61"/>
    </row>
    <row r="18" spans="1:11" x14ac:dyDescent="0.25">
      <c r="A18" t="s">
        <v>54</v>
      </c>
      <c r="B18" t="s">
        <v>17</v>
      </c>
      <c r="C18" s="61">
        <v>2.4</v>
      </c>
      <c r="D18" s="61">
        <v>2.4129139911042943</v>
      </c>
      <c r="E18" s="61">
        <v>2.652269</v>
      </c>
    </row>
    <row r="19" spans="1:11" x14ac:dyDescent="0.25">
      <c r="B19" t="s">
        <v>18</v>
      </c>
      <c r="C19" s="61">
        <v>2.2000000000000002</v>
      </c>
      <c r="D19" s="61">
        <v>2.1880197580995007</v>
      </c>
      <c r="E19" s="61">
        <v>2.0743200000000002</v>
      </c>
    </row>
    <row r="20" spans="1:11" x14ac:dyDescent="0.25">
      <c r="B20" s="104" t="s">
        <v>59</v>
      </c>
      <c r="C20" s="132">
        <v>2.2541698873699225</v>
      </c>
      <c r="D20" s="132">
        <v>2.2968676360373115</v>
      </c>
      <c r="E20" s="132">
        <v>2.3577279999999998</v>
      </c>
    </row>
    <row r="21" spans="1:11" x14ac:dyDescent="0.25">
      <c r="C21" s="61"/>
      <c r="D21" s="61"/>
      <c r="E21" s="61"/>
    </row>
    <row r="22" spans="1:11" x14ac:dyDescent="0.25">
      <c r="A22" t="s">
        <v>62</v>
      </c>
      <c r="B22" t="s">
        <v>17</v>
      </c>
      <c r="C22" s="61">
        <v>13.6</v>
      </c>
      <c r="D22" s="61">
        <v>13.6</v>
      </c>
      <c r="E22" s="61">
        <v>13.9</v>
      </c>
    </row>
    <row r="23" spans="1:11" x14ac:dyDescent="0.25">
      <c r="B23" t="s">
        <v>18</v>
      </c>
      <c r="C23" s="61">
        <v>13</v>
      </c>
      <c r="D23" s="61">
        <v>13</v>
      </c>
      <c r="E23" s="61">
        <v>13.4</v>
      </c>
    </row>
    <row r="24" spans="1:11" x14ac:dyDescent="0.25">
      <c r="B24" s="112" t="s">
        <v>59</v>
      </c>
      <c r="C24" s="129" t="s">
        <v>51</v>
      </c>
      <c r="D24" s="129">
        <v>13.3</v>
      </c>
      <c r="E24" s="129">
        <v>13.6</v>
      </c>
    </row>
    <row r="25" spans="1:11" x14ac:dyDescent="0.25">
      <c r="C25" s="54"/>
      <c r="D25" s="54"/>
      <c r="E25" s="54"/>
    </row>
    <row r="26" spans="1:11" x14ac:dyDescent="0.25">
      <c r="A26" s="20" t="s">
        <v>63</v>
      </c>
      <c r="B26" s="9" t="s">
        <v>172</v>
      </c>
    </row>
    <row r="27" spans="1:11" ht="15" customHeight="1" x14ac:dyDescent="0.25">
      <c r="B27" s="20" t="s">
        <v>173</v>
      </c>
      <c r="C27" s="37"/>
      <c r="D27" s="37"/>
      <c r="E27" s="37"/>
      <c r="F27" s="37"/>
      <c r="G27" s="37"/>
      <c r="H27" s="37"/>
      <c r="I27" s="37"/>
      <c r="J27" s="37"/>
    </row>
    <row r="28" spans="1:11" x14ac:dyDescent="0.25">
      <c r="A28" s="20"/>
      <c r="B28" s="20" t="s">
        <v>174</v>
      </c>
      <c r="C28" s="37"/>
      <c r="D28" s="37"/>
      <c r="E28" s="37"/>
      <c r="F28" s="37"/>
    </row>
    <row r="29" spans="1:11" x14ac:dyDescent="0.25">
      <c r="B29" s="40" t="s">
        <v>91</v>
      </c>
      <c r="C29" s="37"/>
      <c r="D29" s="37"/>
      <c r="E29" s="37"/>
      <c r="F29" s="37"/>
    </row>
    <row r="30" spans="1:11" s="85" customFormat="1" x14ac:dyDescent="0.25">
      <c r="B30" s="40" t="s">
        <v>260</v>
      </c>
      <c r="C30" s="37"/>
      <c r="D30" s="37"/>
      <c r="E30" s="37"/>
      <c r="F30" s="37"/>
    </row>
    <row r="31" spans="1:11" x14ac:dyDescent="0.25">
      <c r="B31" s="33"/>
      <c r="C31" s="33"/>
      <c r="D31" s="33"/>
      <c r="E31" s="33"/>
      <c r="F31" s="33"/>
    </row>
    <row r="32" spans="1:11" x14ac:dyDescent="0.25">
      <c r="A32" s="9" t="s">
        <v>64</v>
      </c>
      <c r="B32" s="36" t="s">
        <v>141</v>
      </c>
      <c r="C32" s="36"/>
      <c r="D32" s="36"/>
      <c r="E32" s="36"/>
      <c r="F32" s="36"/>
      <c r="G32" s="36"/>
      <c r="H32" s="36"/>
      <c r="I32" s="36"/>
      <c r="J32" s="36"/>
      <c r="K32" s="36"/>
    </row>
    <row r="33" spans="2:11" x14ac:dyDescent="0.25">
      <c r="B33" s="39"/>
      <c r="C33" s="36"/>
      <c r="D33" s="36"/>
      <c r="E33" s="36"/>
      <c r="F33" s="36"/>
      <c r="G33" s="36"/>
      <c r="H33" s="36"/>
      <c r="I33" s="36"/>
      <c r="J33" s="36"/>
      <c r="K33" s="36"/>
    </row>
    <row r="34" spans="2:11" x14ac:dyDescent="0.25">
      <c r="B34" s="36"/>
      <c r="C34" s="36"/>
      <c r="D34" s="36"/>
      <c r="E34" s="36"/>
      <c r="F34" s="36"/>
      <c r="G34" s="36"/>
      <c r="H34" s="36"/>
      <c r="I34" s="36"/>
      <c r="J34" s="36"/>
      <c r="K34" s="36"/>
    </row>
  </sheetData>
  <mergeCells count="1">
    <mergeCell ref="A1:L2"/>
  </mergeCells>
  <pageMargins left="0.7" right="0.7" top="0.75" bottom="0.75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L1"/>
  <sheetViews>
    <sheetView showGridLines="0" zoomScale="80" zoomScaleNormal="80" workbookViewId="0">
      <selection activeCell="P48" sqref="P48"/>
    </sheetView>
  </sheetViews>
  <sheetFormatPr defaultRowHeight="15" x14ac:dyDescent="0.25"/>
  <sheetData>
    <row r="1" spans="1:12" ht="18.75" x14ac:dyDescent="0.25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</sheetData>
  <mergeCells count="1">
    <mergeCell ref="A1:L1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K17"/>
  <sheetViews>
    <sheetView workbookViewId="0">
      <selection activeCell="I17" sqref="I17"/>
    </sheetView>
  </sheetViews>
  <sheetFormatPr defaultRowHeight="15" x14ac:dyDescent="0.25"/>
  <cols>
    <col min="1" max="1" width="21.42578125" customWidth="1"/>
  </cols>
  <sheetData>
    <row r="1" spans="1:11" ht="18.75" x14ac:dyDescent="0.3">
      <c r="A1" s="27" t="s">
        <v>150</v>
      </c>
    </row>
    <row r="3" spans="1:11" x14ac:dyDescent="0.25">
      <c r="B3" s="16"/>
      <c r="C3" s="80">
        <v>2003</v>
      </c>
      <c r="D3" s="80">
        <v>2004</v>
      </c>
      <c r="E3" s="80">
        <v>2005</v>
      </c>
      <c r="F3" s="80">
        <v>2006</v>
      </c>
      <c r="G3" s="80">
        <v>2007</v>
      </c>
      <c r="H3" s="80">
        <v>2008</v>
      </c>
      <c r="I3" s="80">
        <v>2009</v>
      </c>
      <c r="J3" s="80">
        <v>2010</v>
      </c>
      <c r="K3" s="80">
        <v>2011</v>
      </c>
    </row>
    <row r="4" spans="1:11" x14ac:dyDescent="0.25">
      <c r="A4" t="s">
        <v>58</v>
      </c>
      <c r="B4" t="s">
        <v>17</v>
      </c>
      <c r="C4" s="19">
        <v>3.8</v>
      </c>
      <c r="D4" s="19"/>
      <c r="E4" s="19"/>
      <c r="F4" s="19">
        <v>4.0999999999999996</v>
      </c>
      <c r="G4" s="19"/>
      <c r="H4" s="19"/>
      <c r="I4" s="19"/>
      <c r="J4" s="19"/>
      <c r="K4" s="19">
        <v>3.7</v>
      </c>
    </row>
    <row r="5" spans="1:11" x14ac:dyDescent="0.25">
      <c r="B5" t="s">
        <v>18</v>
      </c>
      <c r="C5" s="19">
        <v>1.7</v>
      </c>
      <c r="D5" s="19"/>
      <c r="E5" s="19"/>
      <c r="F5" s="19">
        <v>1.7</v>
      </c>
      <c r="G5" s="19"/>
      <c r="H5" s="19"/>
      <c r="I5" s="19"/>
      <c r="J5" s="19"/>
      <c r="K5" s="19">
        <v>1.6</v>
      </c>
    </row>
    <row r="7" spans="1:11" x14ac:dyDescent="0.25">
      <c r="A7" t="s">
        <v>60</v>
      </c>
      <c r="B7" t="s">
        <v>17</v>
      </c>
      <c r="C7" s="19">
        <v>4.8</v>
      </c>
      <c r="D7" s="19"/>
      <c r="E7" s="19"/>
      <c r="F7" s="19">
        <v>4.8</v>
      </c>
      <c r="G7" s="19"/>
      <c r="H7" s="19"/>
      <c r="I7" s="19"/>
      <c r="J7" s="19"/>
      <c r="K7" s="19">
        <v>3.9</v>
      </c>
    </row>
    <row r="8" spans="1:11" x14ac:dyDescent="0.25">
      <c r="B8" t="s">
        <v>18</v>
      </c>
      <c r="C8" s="19">
        <v>3.4</v>
      </c>
      <c r="D8" s="19"/>
      <c r="E8" s="19"/>
      <c r="F8" s="19">
        <v>3.3</v>
      </c>
      <c r="G8" s="19"/>
      <c r="H8" s="19"/>
      <c r="I8" s="19"/>
      <c r="J8" s="19"/>
      <c r="K8" s="19">
        <v>2.5</v>
      </c>
    </row>
    <row r="9" spans="1:11" x14ac:dyDescent="0.25"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25">
      <c r="A10" t="s">
        <v>61</v>
      </c>
      <c r="B10" t="s">
        <v>17</v>
      </c>
      <c r="C10" s="19">
        <v>6.4</v>
      </c>
      <c r="D10" s="19"/>
      <c r="E10" s="19"/>
      <c r="F10" s="19">
        <v>6.4832819215529138</v>
      </c>
      <c r="G10" s="19"/>
      <c r="H10" s="19"/>
      <c r="I10" s="19"/>
      <c r="J10" s="19"/>
      <c r="K10" s="19">
        <v>5.7326879999999996</v>
      </c>
    </row>
    <row r="11" spans="1:11" x14ac:dyDescent="0.25">
      <c r="B11" t="s">
        <v>18</v>
      </c>
      <c r="C11" s="19">
        <v>4.0999999999999996</v>
      </c>
      <c r="D11" s="19"/>
      <c r="E11" s="19"/>
      <c r="F11" s="19">
        <v>3.9731066127809118</v>
      </c>
      <c r="G11" s="19"/>
      <c r="H11" s="19"/>
      <c r="I11" s="19"/>
      <c r="J11" s="19"/>
      <c r="K11" s="19">
        <v>3.4532289999999999</v>
      </c>
    </row>
    <row r="12" spans="1:11" x14ac:dyDescent="0.25">
      <c r="C12" s="19"/>
      <c r="D12" s="19"/>
      <c r="E12" s="19"/>
      <c r="F12" s="19"/>
      <c r="G12" s="19"/>
      <c r="H12" s="19"/>
      <c r="I12" s="19"/>
      <c r="J12" s="19"/>
      <c r="K12" s="19"/>
    </row>
    <row r="13" spans="1:11" x14ac:dyDescent="0.25">
      <c r="A13" t="s">
        <v>54</v>
      </c>
      <c r="B13" t="s">
        <v>17</v>
      </c>
      <c r="C13" s="19">
        <v>2.4</v>
      </c>
      <c r="D13" s="19"/>
      <c r="E13" s="19"/>
      <c r="F13" s="19">
        <v>2.4129139911042943</v>
      </c>
      <c r="G13" s="19"/>
      <c r="H13" s="19"/>
      <c r="I13" s="19"/>
      <c r="J13" s="19"/>
      <c r="K13" s="19">
        <v>2.652269</v>
      </c>
    </row>
    <row r="14" spans="1:11" x14ac:dyDescent="0.25">
      <c r="B14" t="s">
        <v>18</v>
      </c>
      <c r="C14" s="19">
        <v>2.2000000000000002</v>
      </c>
      <c r="D14" s="19"/>
      <c r="E14" s="19"/>
      <c r="F14" s="19">
        <v>2.1880197580995007</v>
      </c>
      <c r="G14" s="19"/>
      <c r="H14" s="19"/>
      <c r="I14" s="19"/>
      <c r="J14" s="19"/>
      <c r="K14" s="19">
        <v>2.0743200000000002</v>
      </c>
    </row>
    <row r="15" spans="1:11" x14ac:dyDescent="0.25"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C16" s="19"/>
      <c r="D16" s="19"/>
      <c r="E16" s="19"/>
      <c r="F16" s="19"/>
      <c r="G16" s="19"/>
      <c r="H16" s="19"/>
      <c r="I16" s="19"/>
      <c r="J16" s="19"/>
      <c r="K16" s="19"/>
    </row>
    <row r="17" spans="3:11" x14ac:dyDescent="0.25">
      <c r="C17" s="19"/>
      <c r="D17" s="19"/>
      <c r="E17" s="19"/>
      <c r="F17" s="19"/>
      <c r="G17" s="19"/>
      <c r="H17" s="19"/>
      <c r="I17" s="19"/>
      <c r="J17" s="19"/>
      <c r="K17" s="1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O23"/>
  <sheetViews>
    <sheetView showGridLines="0" zoomScaleNormal="100" workbookViewId="0">
      <selection activeCell="Q25" sqref="Q25"/>
    </sheetView>
  </sheetViews>
  <sheetFormatPr defaultRowHeight="15" x14ac:dyDescent="0.25"/>
  <cols>
    <col min="1" max="1" width="11.42578125" customWidth="1"/>
  </cols>
  <sheetData>
    <row r="1" spans="1:15" ht="15" customHeight="1" x14ac:dyDescent="0.25">
      <c r="A1" s="164" t="s">
        <v>280</v>
      </c>
      <c r="B1" s="164"/>
      <c r="C1" s="164"/>
      <c r="D1" s="164"/>
      <c r="E1" s="164"/>
      <c r="F1" s="164"/>
      <c r="G1" s="164"/>
      <c r="H1" s="164"/>
      <c r="I1" s="164"/>
      <c r="J1" s="99"/>
      <c r="K1" s="99"/>
      <c r="L1" s="99"/>
      <c r="M1" s="99"/>
      <c r="N1" s="99"/>
      <c r="O1" s="99"/>
    </row>
    <row r="2" spans="1:15" ht="22.5" customHeight="1" x14ac:dyDescent="0.25">
      <c r="A2" s="164"/>
      <c r="B2" s="164"/>
      <c r="C2" s="164"/>
      <c r="D2" s="164"/>
      <c r="E2" s="164"/>
      <c r="F2" s="164"/>
      <c r="G2" s="164"/>
      <c r="H2" s="164"/>
      <c r="I2" s="164"/>
    </row>
    <row r="3" spans="1:15" s="85" customFormat="1" ht="15" customHeight="1" x14ac:dyDescent="0.25">
      <c r="A3" s="99"/>
      <c r="B3" s="99"/>
      <c r="C3" s="99"/>
      <c r="D3" s="99"/>
      <c r="E3" s="99"/>
      <c r="F3" s="99"/>
      <c r="G3" s="99"/>
      <c r="H3" s="99"/>
      <c r="I3" s="99"/>
    </row>
    <row r="4" spans="1:15" x14ac:dyDescent="0.25">
      <c r="A4" s="23"/>
      <c r="B4" s="19"/>
      <c r="C4" s="63">
        <v>2003</v>
      </c>
      <c r="D4" s="63">
        <v>2008</v>
      </c>
      <c r="E4" s="63">
        <v>2009</v>
      </c>
      <c r="F4" s="63">
        <v>2010</v>
      </c>
      <c r="G4" s="63">
        <v>2011</v>
      </c>
      <c r="H4" s="63">
        <v>2012</v>
      </c>
      <c r="I4" s="63">
        <v>2013</v>
      </c>
      <c r="J4" s="142">
        <v>2014</v>
      </c>
    </row>
    <row r="5" spans="1:15" x14ac:dyDescent="0.25">
      <c r="A5" s="19"/>
      <c r="B5" s="19"/>
      <c r="C5" s="64" t="s">
        <v>57</v>
      </c>
      <c r="D5" s="64" t="s">
        <v>57</v>
      </c>
      <c r="E5" s="64" t="s">
        <v>57</v>
      </c>
      <c r="F5" s="64" t="s">
        <v>57</v>
      </c>
      <c r="G5" s="64" t="s">
        <v>57</v>
      </c>
      <c r="H5" s="64" t="s">
        <v>57</v>
      </c>
      <c r="I5" s="64" t="s">
        <v>57</v>
      </c>
      <c r="J5" s="142" t="s">
        <v>57</v>
      </c>
    </row>
    <row r="6" spans="1:15" x14ac:dyDescent="0.25">
      <c r="A6" s="19" t="s">
        <v>61</v>
      </c>
      <c r="B6" s="19" t="s">
        <v>17</v>
      </c>
      <c r="C6" s="61">
        <v>8.1999999999999993</v>
      </c>
      <c r="D6" s="61">
        <v>6.9</v>
      </c>
      <c r="E6" s="61">
        <v>7.4</v>
      </c>
      <c r="F6" s="61">
        <v>7.5</v>
      </c>
      <c r="G6" s="61">
        <v>7.5</v>
      </c>
      <c r="H6" s="61">
        <v>7.3</v>
      </c>
      <c r="I6" s="61">
        <v>7.0545</v>
      </c>
      <c r="J6" s="143">
        <v>7.8</v>
      </c>
    </row>
    <row r="7" spans="1:15" x14ac:dyDescent="0.25">
      <c r="A7" s="19"/>
      <c r="B7" s="19" t="s">
        <v>18</v>
      </c>
      <c r="C7" s="61">
        <v>6.5</v>
      </c>
      <c r="D7" s="61">
        <v>5.6</v>
      </c>
      <c r="E7" s="61">
        <v>5.2</v>
      </c>
      <c r="F7" s="61">
        <v>5.2</v>
      </c>
      <c r="G7" s="61">
        <v>4.9000000000000004</v>
      </c>
      <c r="H7" s="61">
        <v>5.7</v>
      </c>
      <c r="I7" s="61">
        <v>5.2945000000000002</v>
      </c>
      <c r="J7" s="143">
        <v>4.7</v>
      </c>
    </row>
    <row r="8" spans="1:15" x14ac:dyDescent="0.25">
      <c r="A8" s="19"/>
      <c r="B8" s="133" t="s">
        <v>59</v>
      </c>
      <c r="C8" s="132">
        <v>7.3</v>
      </c>
      <c r="D8" s="132">
        <v>6.2</v>
      </c>
      <c r="E8" s="132">
        <v>6.2</v>
      </c>
      <c r="F8" s="132">
        <v>6.3</v>
      </c>
      <c r="G8" s="132">
        <v>6.2</v>
      </c>
      <c r="H8" s="132">
        <v>6.5</v>
      </c>
      <c r="I8" s="132">
        <v>6.1387</v>
      </c>
      <c r="J8" s="144">
        <v>6.2</v>
      </c>
    </row>
    <row r="9" spans="1:15" x14ac:dyDescent="0.25">
      <c r="A9" s="19"/>
      <c r="B9" s="19"/>
      <c r="C9" s="61"/>
      <c r="D9" s="61"/>
      <c r="E9" s="61"/>
      <c r="F9" s="61"/>
      <c r="G9" s="61"/>
      <c r="H9" s="61"/>
      <c r="I9" s="61"/>
      <c r="J9" s="143"/>
    </row>
    <row r="10" spans="1:15" x14ac:dyDescent="0.25">
      <c r="A10" s="19" t="s">
        <v>54</v>
      </c>
      <c r="B10" s="19" t="s">
        <v>17</v>
      </c>
      <c r="C10" s="61">
        <v>2.4</v>
      </c>
      <c r="D10" s="61">
        <v>2.5</v>
      </c>
      <c r="E10" s="61">
        <v>2.7</v>
      </c>
      <c r="F10" s="61">
        <v>3.3</v>
      </c>
      <c r="G10" s="61">
        <v>2.9</v>
      </c>
      <c r="H10" s="61">
        <v>2.8</v>
      </c>
      <c r="I10" s="61">
        <v>3.1663999999999999</v>
      </c>
      <c r="J10" s="143">
        <v>3.3</v>
      </c>
    </row>
    <row r="11" spans="1:15" x14ac:dyDescent="0.25">
      <c r="A11" s="19"/>
      <c r="B11" s="19" t="s">
        <v>18</v>
      </c>
      <c r="C11" s="61">
        <v>2.1</v>
      </c>
      <c r="D11" s="61">
        <v>2.8</v>
      </c>
      <c r="E11" s="61">
        <v>2.2000000000000002</v>
      </c>
      <c r="F11" s="61">
        <v>2.5</v>
      </c>
      <c r="G11" s="61">
        <v>2.7</v>
      </c>
      <c r="H11" s="61">
        <v>2.8</v>
      </c>
      <c r="I11" s="61">
        <v>2.6562000000000001</v>
      </c>
      <c r="J11" s="143">
        <v>3.1</v>
      </c>
    </row>
    <row r="12" spans="1:15" x14ac:dyDescent="0.25">
      <c r="A12" s="19"/>
      <c r="B12" s="133" t="s">
        <v>59</v>
      </c>
      <c r="C12" s="132">
        <v>2.2000000000000002</v>
      </c>
      <c r="D12" s="132">
        <v>2.6</v>
      </c>
      <c r="E12" s="132">
        <v>2.5</v>
      </c>
      <c r="F12" s="132">
        <v>2.9</v>
      </c>
      <c r="G12" s="132">
        <v>2.8</v>
      </c>
      <c r="H12" s="132">
        <v>2.8</v>
      </c>
      <c r="I12" s="132">
        <v>2.9009</v>
      </c>
      <c r="J12" s="144">
        <v>3.2</v>
      </c>
    </row>
    <row r="13" spans="1:15" x14ac:dyDescent="0.25">
      <c r="A13" s="19"/>
      <c r="B13" s="19"/>
      <c r="C13" s="61"/>
      <c r="D13" s="61"/>
      <c r="E13" s="61"/>
      <c r="F13" s="61"/>
      <c r="G13" s="61"/>
      <c r="H13" s="61"/>
      <c r="I13" s="61"/>
      <c r="J13" s="143"/>
    </row>
    <row r="14" spans="1:15" x14ac:dyDescent="0.25">
      <c r="A14" s="19" t="s">
        <v>62</v>
      </c>
      <c r="B14" s="19" t="s">
        <v>17</v>
      </c>
      <c r="C14" s="61">
        <v>14.9</v>
      </c>
      <c r="D14" s="61">
        <v>15.1</v>
      </c>
      <c r="E14" s="61">
        <v>15.2</v>
      </c>
      <c r="F14" s="61">
        <v>16.3</v>
      </c>
      <c r="G14" s="61">
        <v>15.6</v>
      </c>
      <c r="H14" s="61">
        <v>16.600000000000001</v>
      </c>
      <c r="I14" s="61">
        <v>15.6839</v>
      </c>
      <c r="J14" s="143">
        <v>18.2</v>
      </c>
    </row>
    <row r="15" spans="1:15" x14ac:dyDescent="0.25">
      <c r="A15" s="19"/>
      <c r="B15" s="19" t="s">
        <v>18</v>
      </c>
      <c r="C15" s="61">
        <v>14.5</v>
      </c>
      <c r="D15" s="61">
        <v>15.5</v>
      </c>
      <c r="E15" s="61">
        <v>13.7</v>
      </c>
      <c r="F15" s="61">
        <v>14</v>
      </c>
      <c r="G15" s="61">
        <v>13.8</v>
      </c>
      <c r="H15" s="61">
        <v>15.9</v>
      </c>
      <c r="I15" s="61">
        <v>15.3194</v>
      </c>
      <c r="J15" s="143">
        <v>13.8</v>
      </c>
    </row>
    <row r="16" spans="1:15" x14ac:dyDescent="0.25">
      <c r="A16" s="19"/>
      <c r="B16" s="134" t="s">
        <v>59</v>
      </c>
      <c r="C16" s="129">
        <v>14.7</v>
      </c>
      <c r="D16" s="129">
        <v>15.3</v>
      </c>
      <c r="E16" s="129">
        <v>14.4</v>
      </c>
      <c r="F16" s="129">
        <v>15.1</v>
      </c>
      <c r="G16" s="129">
        <v>14.6</v>
      </c>
      <c r="H16" s="129">
        <v>16.2</v>
      </c>
      <c r="I16" s="129">
        <v>15.494300000000001</v>
      </c>
      <c r="J16" s="145">
        <v>15.9</v>
      </c>
    </row>
    <row r="17" spans="1:9" x14ac:dyDescent="0.25">
      <c r="A17" s="19"/>
      <c r="B17" s="19"/>
      <c r="C17" s="19"/>
      <c r="D17" s="19"/>
      <c r="E17" s="19"/>
      <c r="F17" s="19"/>
      <c r="G17" s="19"/>
      <c r="H17" s="19"/>
      <c r="I17" s="19"/>
    </row>
    <row r="18" spans="1:9" x14ac:dyDescent="0.25">
      <c r="A18" s="23" t="s">
        <v>63</v>
      </c>
      <c r="B18" s="9" t="s">
        <v>172</v>
      </c>
      <c r="C18" s="19"/>
      <c r="D18" s="19"/>
      <c r="E18" s="19"/>
      <c r="F18" s="19"/>
      <c r="G18" s="19"/>
      <c r="H18" s="19"/>
      <c r="I18" s="19"/>
    </row>
    <row r="19" spans="1:9" x14ac:dyDescent="0.25">
      <c r="B19" s="23" t="s">
        <v>173</v>
      </c>
      <c r="C19" s="23"/>
      <c r="D19" s="23"/>
      <c r="E19" s="19"/>
      <c r="F19" s="19"/>
      <c r="G19" s="19"/>
      <c r="H19" s="19"/>
      <c r="I19" s="19"/>
    </row>
    <row r="20" spans="1:9" x14ac:dyDescent="0.25">
      <c r="A20" s="23"/>
      <c r="B20" s="23" t="s">
        <v>174</v>
      </c>
      <c r="C20" s="23"/>
      <c r="D20" s="23"/>
      <c r="E20" s="19"/>
      <c r="F20" s="19"/>
      <c r="G20" s="19"/>
      <c r="H20" s="19"/>
      <c r="I20" s="19"/>
    </row>
    <row r="21" spans="1:9" x14ac:dyDescent="0.25">
      <c r="A21" s="23"/>
      <c r="B21" s="23"/>
      <c r="C21" s="23"/>
      <c r="D21" s="23"/>
      <c r="E21" s="19"/>
      <c r="F21" s="19"/>
      <c r="G21" s="19"/>
      <c r="H21" s="19"/>
      <c r="I21" s="19"/>
    </row>
    <row r="22" spans="1:9" x14ac:dyDescent="0.25">
      <c r="A22" s="23" t="s">
        <v>64</v>
      </c>
      <c r="B22" s="166" t="s">
        <v>281</v>
      </c>
      <c r="C22" s="166"/>
      <c r="D22" s="166"/>
      <c r="E22" s="166"/>
      <c r="F22" s="166"/>
      <c r="G22" s="166"/>
      <c r="H22" s="166"/>
      <c r="I22" s="166"/>
    </row>
    <row r="23" spans="1:9" x14ac:dyDescent="0.25">
      <c r="A23" s="85"/>
      <c r="B23" s="166"/>
      <c r="C23" s="166"/>
      <c r="D23" s="166"/>
      <c r="E23" s="166"/>
      <c r="F23" s="166"/>
      <c r="G23" s="166"/>
      <c r="H23" s="166"/>
      <c r="I23" s="166"/>
    </row>
  </sheetData>
  <mergeCells count="2">
    <mergeCell ref="A1:I2"/>
    <mergeCell ref="B22:I23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O1"/>
  <sheetViews>
    <sheetView showGridLines="0" zoomScale="90" zoomScaleNormal="90" workbookViewId="0">
      <selection activeCell="T34" sqref="T34"/>
    </sheetView>
  </sheetViews>
  <sheetFormatPr defaultRowHeight="15" x14ac:dyDescent="0.25"/>
  <sheetData>
    <row r="1" spans="1:15" ht="18.75" x14ac:dyDescent="0.25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</row>
  </sheetData>
  <mergeCells count="1">
    <mergeCell ref="A1:O1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P26"/>
  <sheetViews>
    <sheetView workbookViewId="0">
      <selection activeCell="O11" sqref="O11"/>
    </sheetView>
  </sheetViews>
  <sheetFormatPr defaultRowHeight="15" x14ac:dyDescent="0.25"/>
  <sheetData>
    <row r="1" spans="1:16" ht="18.75" x14ac:dyDescent="0.3">
      <c r="A1" s="27" t="s">
        <v>151</v>
      </c>
      <c r="B1" s="27"/>
    </row>
    <row r="3" spans="1:16" x14ac:dyDescent="0.25">
      <c r="C3" s="16"/>
      <c r="D3" s="16"/>
      <c r="E3" s="79">
        <v>2003</v>
      </c>
      <c r="F3" s="79">
        <v>2004</v>
      </c>
      <c r="G3" s="79">
        <v>2005</v>
      </c>
      <c r="H3" s="79">
        <v>2006</v>
      </c>
      <c r="I3" s="79">
        <v>2007</v>
      </c>
      <c r="J3" s="79">
        <v>2008</v>
      </c>
      <c r="K3" s="79">
        <v>2009</v>
      </c>
      <c r="L3" s="79">
        <v>2010</v>
      </c>
      <c r="M3" s="79">
        <v>2011</v>
      </c>
      <c r="N3" s="79">
        <v>2012</v>
      </c>
      <c r="O3" s="79">
        <v>2013</v>
      </c>
      <c r="P3" s="147">
        <v>2014</v>
      </c>
    </row>
    <row r="4" spans="1:16" x14ac:dyDescent="0.25">
      <c r="A4" t="s">
        <v>61</v>
      </c>
      <c r="C4" t="s">
        <v>17</v>
      </c>
      <c r="E4" s="42">
        <v>8.1999999999999993</v>
      </c>
      <c r="F4" s="42"/>
      <c r="G4" s="42"/>
      <c r="H4" s="42"/>
      <c r="I4" s="42"/>
      <c r="J4" s="42">
        <v>6.9</v>
      </c>
      <c r="K4" s="42">
        <v>7.4</v>
      </c>
      <c r="L4" s="42">
        <v>7.5</v>
      </c>
      <c r="M4" s="43">
        <v>7.5</v>
      </c>
      <c r="N4" s="42">
        <v>7.3</v>
      </c>
      <c r="O4" s="44">
        <v>7.0545</v>
      </c>
      <c r="P4" s="146">
        <v>7.8</v>
      </c>
    </row>
    <row r="5" spans="1:16" x14ac:dyDescent="0.25">
      <c r="C5" t="s">
        <v>18</v>
      </c>
      <c r="E5" s="42">
        <v>6.5</v>
      </c>
      <c r="F5" s="42"/>
      <c r="G5" s="42"/>
      <c r="H5" s="42"/>
      <c r="I5" s="42"/>
      <c r="J5" s="42">
        <v>5.6</v>
      </c>
      <c r="K5" s="42">
        <v>5.2</v>
      </c>
      <c r="L5" s="42">
        <v>5.2</v>
      </c>
      <c r="M5" s="43">
        <v>4.9000000000000004</v>
      </c>
      <c r="N5" s="42">
        <v>5.7</v>
      </c>
      <c r="O5" s="42">
        <v>5.2945000000000002</v>
      </c>
      <c r="P5" s="146">
        <v>4.7</v>
      </c>
    </row>
    <row r="6" spans="1:16" x14ac:dyDescent="0.25">
      <c r="E6" s="19"/>
      <c r="F6" s="19"/>
      <c r="G6" s="19"/>
      <c r="H6" s="19"/>
      <c r="I6" s="19"/>
      <c r="J6" s="19"/>
      <c r="N6" s="16"/>
      <c r="O6" s="16"/>
      <c r="P6" s="146"/>
    </row>
    <row r="7" spans="1:16" x14ac:dyDescent="0.25">
      <c r="A7" t="s">
        <v>54</v>
      </c>
      <c r="C7" t="s">
        <v>17</v>
      </c>
      <c r="E7" s="42">
        <v>2.4</v>
      </c>
      <c r="F7" s="42"/>
      <c r="G7" s="42"/>
      <c r="H7" s="42"/>
      <c r="I7" s="42"/>
      <c r="J7" s="42">
        <v>2.5</v>
      </c>
      <c r="K7" s="42">
        <v>2.7</v>
      </c>
      <c r="L7" s="42">
        <v>3.3</v>
      </c>
      <c r="M7" s="43">
        <v>2.9</v>
      </c>
      <c r="N7" s="42">
        <v>2.8</v>
      </c>
      <c r="O7" s="44">
        <v>3.1663999999999999</v>
      </c>
      <c r="P7" s="146">
        <v>3.3</v>
      </c>
    </row>
    <row r="8" spans="1:16" x14ac:dyDescent="0.25">
      <c r="C8" t="s">
        <v>18</v>
      </c>
      <c r="E8" s="42">
        <v>2.1</v>
      </c>
      <c r="F8" s="42"/>
      <c r="G8" s="42"/>
      <c r="H8" s="42"/>
      <c r="I8" s="42"/>
      <c r="J8" s="42">
        <v>2.8</v>
      </c>
      <c r="K8" s="42">
        <v>2.2000000000000002</v>
      </c>
      <c r="L8" s="42">
        <v>2.5</v>
      </c>
      <c r="M8" s="43">
        <v>2.7</v>
      </c>
      <c r="N8" s="42">
        <v>2.8</v>
      </c>
      <c r="O8" s="42">
        <v>2.6562000000000001</v>
      </c>
      <c r="P8" s="146">
        <v>3.1</v>
      </c>
    </row>
    <row r="21" spans="8:8" x14ac:dyDescent="0.25">
      <c r="H21" s="143"/>
    </row>
    <row r="22" spans="8:8" x14ac:dyDescent="0.25">
      <c r="H22" s="143"/>
    </row>
    <row r="23" spans="8:8" x14ac:dyDescent="0.25">
      <c r="H23" s="144"/>
    </row>
    <row r="24" spans="8:8" x14ac:dyDescent="0.25">
      <c r="H24" s="143"/>
    </row>
    <row r="25" spans="8:8" x14ac:dyDescent="0.25">
      <c r="H25" s="143"/>
    </row>
    <row r="26" spans="8:8" x14ac:dyDescent="0.25">
      <c r="H26" s="143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N35"/>
  <sheetViews>
    <sheetView showGridLines="0" zoomScaleNormal="100" workbookViewId="0">
      <selection activeCell="L24" sqref="L24"/>
    </sheetView>
  </sheetViews>
  <sheetFormatPr defaultRowHeight="15" x14ac:dyDescent="0.25"/>
  <cols>
    <col min="1" max="1" width="20.140625" customWidth="1"/>
  </cols>
  <sheetData>
    <row r="1" spans="1:14" ht="15" customHeight="1" x14ac:dyDescent="0.25">
      <c r="A1" s="167" t="s">
        <v>279</v>
      </c>
      <c r="B1" s="167"/>
      <c r="C1" s="167"/>
      <c r="D1" s="167"/>
      <c r="E1" s="167"/>
      <c r="F1" s="167"/>
      <c r="G1" s="167"/>
      <c r="H1" s="167"/>
      <c r="I1" s="167"/>
      <c r="J1" s="167"/>
      <c r="K1" s="100"/>
      <c r="L1" s="100"/>
      <c r="M1" s="100"/>
      <c r="N1" s="100"/>
    </row>
    <row r="2" spans="1:14" ht="21.7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85"/>
      <c r="L2" s="85"/>
      <c r="M2" s="85"/>
      <c r="N2" s="85"/>
    </row>
    <row r="3" spans="1:14" s="85" customFormat="1" x14ac:dyDescent="0.25"/>
    <row r="4" spans="1:14" x14ac:dyDescent="0.25">
      <c r="A4" s="9"/>
      <c r="C4" s="53" t="s">
        <v>65</v>
      </c>
      <c r="D4" s="53">
        <v>2007</v>
      </c>
      <c r="E4" s="53">
        <v>2008</v>
      </c>
      <c r="F4" s="53">
        <v>2009</v>
      </c>
      <c r="G4" s="53">
        <v>2010</v>
      </c>
      <c r="H4" s="53">
        <v>2011</v>
      </c>
      <c r="I4" s="53">
        <v>2012</v>
      </c>
      <c r="J4" s="53">
        <v>2013</v>
      </c>
      <c r="K4" s="137">
        <v>2014</v>
      </c>
    </row>
    <row r="5" spans="1:14" x14ac:dyDescent="0.25">
      <c r="C5" s="31" t="s">
        <v>57</v>
      </c>
      <c r="D5" s="31" t="s">
        <v>57</v>
      </c>
      <c r="E5" s="31" t="s">
        <v>57</v>
      </c>
      <c r="F5" s="31" t="s">
        <v>57</v>
      </c>
      <c r="G5" s="31" t="s">
        <v>57</v>
      </c>
      <c r="H5" s="31" t="s">
        <v>57</v>
      </c>
      <c r="I5" s="31" t="s">
        <v>57</v>
      </c>
      <c r="J5" s="31" t="s">
        <v>57</v>
      </c>
    </row>
    <row r="6" spans="1:14" x14ac:dyDescent="0.25">
      <c r="A6" t="s">
        <v>58</v>
      </c>
      <c r="B6" t="s">
        <v>17</v>
      </c>
      <c r="C6" s="59">
        <v>6</v>
      </c>
      <c r="D6" s="59">
        <v>6</v>
      </c>
      <c r="E6" s="59">
        <v>6</v>
      </c>
      <c r="F6" s="59">
        <v>5</v>
      </c>
      <c r="G6" s="59">
        <v>5.0459142466394571</v>
      </c>
      <c r="H6" s="59">
        <v>5.0800024740392855</v>
      </c>
      <c r="I6" s="59">
        <v>5.0981093044010093</v>
      </c>
      <c r="J6" s="59">
        <v>5.0203268460759505</v>
      </c>
      <c r="K6" s="139">
        <v>4.5999999999999996</v>
      </c>
    </row>
    <row r="7" spans="1:14" x14ac:dyDescent="0.25">
      <c r="B7" t="s">
        <v>18</v>
      </c>
      <c r="C7" s="59">
        <v>3</v>
      </c>
      <c r="D7" s="59">
        <v>3</v>
      </c>
      <c r="E7" s="59">
        <v>2</v>
      </c>
      <c r="F7" s="59">
        <v>3</v>
      </c>
      <c r="G7" s="59">
        <v>2.5727453036560131</v>
      </c>
      <c r="H7" s="59">
        <v>2.506237682164862</v>
      </c>
      <c r="I7" s="59">
        <v>2.5838957433820209</v>
      </c>
      <c r="J7" s="59">
        <v>2.2599105667050545</v>
      </c>
      <c r="K7" s="139">
        <v>2.4</v>
      </c>
    </row>
    <row r="8" spans="1:14" x14ac:dyDescent="0.25">
      <c r="B8" s="104" t="s">
        <v>59</v>
      </c>
      <c r="C8" s="136">
        <v>5</v>
      </c>
      <c r="D8" s="136">
        <v>4</v>
      </c>
      <c r="E8" s="136">
        <v>4</v>
      </c>
      <c r="F8" s="136">
        <v>4</v>
      </c>
      <c r="G8" s="136">
        <v>3.7698539585159412</v>
      </c>
      <c r="H8" s="136">
        <v>3.7565900955202998</v>
      </c>
      <c r="I8" s="136">
        <v>3.8105756071406294</v>
      </c>
      <c r="J8" s="136">
        <v>3.6088575913465473</v>
      </c>
      <c r="K8" s="136">
        <v>3.5</v>
      </c>
    </row>
    <row r="9" spans="1:14" x14ac:dyDescent="0.25">
      <c r="C9" s="59"/>
      <c r="D9" s="59"/>
      <c r="E9" s="59"/>
      <c r="F9" s="59"/>
      <c r="G9" s="59"/>
      <c r="H9" s="59"/>
      <c r="I9" s="59"/>
      <c r="J9" s="59"/>
    </row>
    <row r="10" spans="1:14" x14ac:dyDescent="0.25">
      <c r="A10" t="s">
        <v>60</v>
      </c>
      <c r="B10" t="s">
        <v>17</v>
      </c>
      <c r="C10" s="59">
        <v>6</v>
      </c>
      <c r="D10" s="59">
        <v>5</v>
      </c>
      <c r="E10" s="59">
        <v>4</v>
      </c>
      <c r="F10" s="59">
        <v>5</v>
      </c>
      <c r="G10" s="59">
        <v>4.0778625210741488</v>
      </c>
      <c r="H10" s="59">
        <v>4.0459003467029708</v>
      </c>
      <c r="I10" s="59">
        <v>3.8688667783626181</v>
      </c>
      <c r="J10" s="59">
        <v>3.7876435728403641</v>
      </c>
      <c r="K10" s="139">
        <v>3.3</v>
      </c>
    </row>
    <row r="11" spans="1:14" x14ac:dyDescent="0.25">
      <c r="B11" t="s">
        <v>18</v>
      </c>
      <c r="C11" s="59">
        <v>5</v>
      </c>
      <c r="D11" s="59">
        <v>4</v>
      </c>
      <c r="E11" s="59">
        <v>4</v>
      </c>
      <c r="F11" s="59">
        <v>4</v>
      </c>
      <c r="G11" s="59">
        <v>3.3743720824944021</v>
      </c>
      <c r="H11" s="59">
        <v>3.4521182787672409</v>
      </c>
      <c r="I11" s="59">
        <v>3.2214321308072851</v>
      </c>
      <c r="J11" s="59">
        <v>3.0755796939778315</v>
      </c>
      <c r="K11" s="139">
        <v>3</v>
      </c>
    </row>
    <row r="12" spans="1:14" x14ac:dyDescent="0.25">
      <c r="B12" s="104" t="s">
        <v>59</v>
      </c>
      <c r="C12" s="136">
        <v>5</v>
      </c>
      <c r="D12" s="136">
        <v>5</v>
      </c>
      <c r="E12" s="136">
        <v>4</v>
      </c>
      <c r="F12" s="136">
        <v>4</v>
      </c>
      <c r="G12" s="136">
        <v>3.7165364726919039</v>
      </c>
      <c r="H12" s="136">
        <v>3.7418796863883497</v>
      </c>
      <c r="I12" s="136">
        <v>3.5383954758400837</v>
      </c>
      <c r="J12" s="136">
        <v>3.4236802197698846</v>
      </c>
      <c r="K12" s="136">
        <v>3.2</v>
      </c>
    </row>
    <row r="13" spans="1:14" x14ac:dyDescent="0.25">
      <c r="C13" s="59"/>
      <c r="D13" s="59"/>
      <c r="E13" s="59"/>
      <c r="F13" s="59"/>
      <c r="G13" s="59"/>
      <c r="H13" s="59"/>
      <c r="I13" s="59"/>
      <c r="J13" s="59"/>
    </row>
    <row r="14" spans="1:14" x14ac:dyDescent="0.25">
      <c r="C14" s="59"/>
      <c r="D14" s="59"/>
      <c r="E14" s="59"/>
      <c r="F14" s="59"/>
      <c r="G14" s="59"/>
      <c r="H14" s="59"/>
      <c r="I14" s="59"/>
      <c r="J14" s="59"/>
    </row>
    <row r="15" spans="1:14" x14ac:dyDescent="0.25">
      <c r="A15" t="s">
        <v>66</v>
      </c>
      <c r="B15" t="s">
        <v>17</v>
      </c>
      <c r="C15" s="59">
        <v>2</v>
      </c>
      <c r="D15" s="59">
        <v>2</v>
      </c>
      <c r="E15" s="59">
        <v>2</v>
      </c>
      <c r="F15" s="59">
        <v>2</v>
      </c>
      <c r="G15" s="59">
        <v>1.5824006994333273</v>
      </c>
      <c r="H15" s="59">
        <v>1.9117011323100501</v>
      </c>
      <c r="I15" s="59">
        <v>1.4783988191391708</v>
      </c>
      <c r="J15" s="59">
        <v>1.8724915994250892</v>
      </c>
      <c r="K15" s="139">
        <v>1.6</v>
      </c>
    </row>
    <row r="16" spans="1:14" x14ac:dyDescent="0.25">
      <c r="B16" t="s">
        <v>18</v>
      </c>
      <c r="C16" s="59">
        <v>1</v>
      </c>
      <c r="D16" s="59">
        <v>1</v>
      </c>
      <c r="E16" s="59">
        <v>1</v>
      </c>
      <c r="F16" s="59">
        <v>1</v>
      </c>
      <c r="G16" s="59">
        <v>1.1536324515210408</v>
      </c>
      <c r="H16" s="59">
        <v>1.2047930471387631</v>
      </c>
      <c r="I16" s="59">
        <v>1.0760008253826088</v>
      </c>
      <c r="J16" s="59">
        <v>1.2124897914361987</v>
      </c>
      <c r="K16" s="139">
        <v>1</v>
      </c>
    </row>
    <row r="17" spans="1:12" x14ac:dyDescent="0.25">
      <c r="B17" s="104" t="s">
        <v>59</v>
      </c>
      <c r="C17" s="136">
        <v>2</v>
      </c>
      <c r="D17" s="136">
        <v>2</v>
      </c>
      <c r="E17" s="136">
        <v>1</v>
      </c>
      <c r="F17" s="136">
        <v>1</v>
      </c>
      <c r="G17" s="136">
        <v>1.3623859695291023</v>
      </c>
      <c r="H17" s="136">
        <v>1.5498580125591017</v>
      </c>
      <c r="I17" s="136">
        <v>1.2732197791047688</v>
      </c>
      <c r="J17" s="136">
        <v>1.5352247779648838</v>
      </c>
      <c r="K17" s="136">
        <v>1.3</v>
      </c>
      <c r="L17" s="85"/>
    </row>
    <row r="18" spans="1:12" x14ac:dyDescent="0.25">
      <c r="C18" s="59"/>
      <c r="D18" s="59"/>
      <c r="E18" s="59"/>
      <c r="F18" s="59"/>
      <c r="G18" s="59"/>
      <c r="H18" s="59"/>
      <c r="I18" s="59"/>
      <c r="J18" s="59"/>
    </row>
    <row r="19" spans="1:12" x14ac:dyDescent="0.25">
      <c r="A19" t="s">
        <v>272</v>
      </c>
      <c r="B19" t="s">
        <v>17</v>
      </c>
      <c r="C19" s="59">
        <v>11</v>
      </c>
      <c r="D19" s="59">
        <v>11</v>
      </c>
      <c r="E19" s="59">
        <v>10</v>
      </c>
      <c r="F19" s="59">
        <v>10</v>
      </c>
      <c r="G19" s="59">
        <v>9.4733416314391601</v>
      </c>
      <c r="H19" s="59">
        <v>9.733700320620974</v>
      </c>
      <c r="I19" s="59">
        <v>9.8533859206005001</v>
      </c>
      <c r="J19" s="59">
        <v>9.9197035355504575</v>
      </c>
      <c r="K19" s="139">
        <v>9.6</v>
      </c>
    </row>
    <row r="20" spans="1:12" x14ac:dyDescent="0.25">
      <c r="B20" t="s">
        <v>18</v>
      </c>
      <c r="C20" s="59">
        <v>9</v>
      </c>
      <c r="D20" s="59">
        <v>8</v>
      </c>
      <c r="E20" s="59">
        <v>8</v>
      </c>
      <c r="F20" s="59">
        <v>8</v>
      </c>
      <c r="G20" s="59">
        <v>7.3337545339553776</v>
      </c>
      <c r="H20" s="59">
        <v>7.5781950639751035</v>
      </c>
      <c r="I20" s="59">
        <v>7.569720713911039</v>
      </c>
      <c r="J20" s="59">
        <v>7.0197514893345634</v>
      </c>
      <c r="K20" s="139">
        <v>7.5</v>
      </c>
    </row>
    <row r="21" spans="1:12" x14ac:dyDescent="0.25">
      <c r="B21" s="112" t="s">
        <v>59</v>
      </c>
      <c r="C21" s="135">
        <v>10</v>
      </c>
      <c r="D21" s="135">
        <v>9</v>
      </c>
      <c r="E21" s="135">
        <v>9</v>
      </c>
      <c r="F21" s="135">
        <v>9</v>
      </c>
      <c r="G21" s="135">
        <v>8.3755468530060924</v>
      </c>
      <c r="H21" s="135">
        <v>8.6324313063695008</v>
      </c>
      <c r="I21" s="135">
        <v>8.6905476654990661</v>
      </c>
      <c r="J21" s="135">
        <v>8.4432384599174526</v>
      </c>
      <c r="K21" s="135">
        <v>8.5</v>
      </c>
    </row>
    <row r="22" spans="1:12" x14ac:dyDescent="0.25">
      <c r="C22" s="24"/>
      <c r="D22" s="24"/>
      <c r="E22" s="24"/>
      <c r="F22" s="24"/>
      <c r="G22" s="24"/>
      <c r="H22" s="24"/>
      <c r="I22" s="24"/>
      <c r="J22" s="24"/>
    </row>
    <row r="23" spans="1:12" x14ac:dyDescent="0.25">
      <c r="A23" s="9" t="s">
        <v>63</v>
      </c>
      <c r="B23" s="9" t="s">
        <v>172</v>
      </c>
      <c r="C23" s="16"/>
      <c r="D23" s="16"/>
      <c r="E23" s="16"/>
      <c r="F23" s="16"/>
      <c r="G23" s="16"/>
      <c r="H23" s="16"/>
      <c r="I23" s="16"/>
      <c r="J23" s="16"/>
    </row>
    <row r="24" spans="1:12" x14ac:dyDescent="0.25">
      <c r="B24" s="9"/>
      <c r="C24" s="9"/>
      <c r="D24" s="9"/>
      <c r="E24" s="9"/>
      <c r="F24" s="9"/>
      <c r="G24" s="9"/>
      <c r="H24" s="9"/>
      <c r="I24" s="9"/>
      <c r="J24" s="9"/>
    </row>
    <row r="25" spans="1:12" x14ac:dyDescent="0.25">
      <c r="A25" s="9" t="s">
        <v>64</v>
      </c>
      <c r="B25" s="152" t="s">
        <v>277</v>
      </c>
      <c r="C25" s="152"/>
      <c r="D25" s="152"/>
      <c r="E25" s="152"/>
      <c r="F25" s="152"/>
      <c r="G25" s="152"/>
      <c r="H25" s="152"/>
      <c r="I25" s="152"/>
      <c r="J25" s="152"/>
    </row>
    <row r="26" spans="1:12" x14ac:dyDescent="0.25">
      <c r="A26" s="9"/>
      <c r="B26" s="152"/>
      <c r="C26" s="152"/>
      <c r="D26" s="152"/>
      <c r="E26" s="152"/>
      <c r="F26" s="152"/>
      <c r="G26" s="152"/>
      <c r="H26" s="152"/>
      <c r="I26" s="152"/>
      <c r="J26" s="152"/>
    </row>
    <row r="27" spans="1:12" x14ac:dyDescent="0.25">
      <c r="G27" s="9"/>
    </row>
    <row r="28" spans="1:12" x14ac:dyDescent="0.25">
      <c r="B28" s="9"/>
      <c r="C28" s="9"/>
      <c r="D28" s="9"/>
      <c r="E28" s="9"/>
      <c r="F28" s="9"/>
      <c r="G28" s="9"/>
    </row>
    <row r="29" spans="1:12" x14ac:dyDescent="0.25">
      <c r="B29" s="9"/>
      <c r="C29" s="9"/>
      <c r="D29" s="9"/>
      <c r="E29" s="9"/>
      <c r="F29" s="9"/>
      <c r="G29" s="9"/>
    </row>
    <row r="30" spans="1:12" x14ac:dyDescent="0.25">
      <c r="B30" s="9"/>
      <c r="C30" s="9"/>
      <c r="D30" s="9"/>
      <c r="E30" s="9"/>
      <c r="F30" s="9"/>
      <c r="G30" s="9"/>
    </row>
    <row r="31" spans="1:12" x14ac:dyDescent="0.25">
      <c r="B31" s="9"/>
      <c r="C31" s="9"/>
      <c r="D31" s="9"/>
      <c r="E31" s="9"/>
      <c r="F31" s="9"/>
      <c r="G31" s="9"/>
    </row>
    <row r="32" spans="1:12" x14ac:dyDescent="0.25">
      <c r="B32" s="9"/>
      <c r="C32" s="9"/>
      <c r="D32" s="9"/>
      <c r="E32" s="9"/>
      <c r="F32" s="9"/>
      <c r="G32" s="9"/>
    </row>
    <row r="33" spans="2:7" x14ac:dyDescent="0.25">
      <c r="B33" s="9"/>
      <c r="C33" s="9"/>
      <c r="D33" s="9"/>
      <c r="E33" s="9"/>
      <c r="F33" s="9"/>
      <c r="G33" s="9"/>
    </row>
    <row r="34" spans="2:7" x14ac:dyDescent="0.25">
      <c r="B34" s="9"/>
      <c r="C34" s="9"/>
      <c r="D34" s="9"/>
      <c r="E34" s="9"/>
      <c r="F34" s="9"/>
      <c r="G34" s="9"/>
    </row>
    <row r="35" spans="2:7" x14ac:dyDescent="0.25">
      <c r="B35" s="9"/>
      <c r="C35" s="9"/>
      <c r="D35" s="9"/>
      <c r="E35" s="9"/>
      <c r="F35" s="9"/>
    </row>
  </sheetData>
  <mergeCells count="2">
    <mergeCell ref="A1:J2"/>
    <mergeCell ref="B25:J2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N1"/>
  <sheetViews>
    <sheetView showGridLines="0" zoomScale="90" zoomScaleNormal="90" workbookViewId="0">
      <selection activeCell="Q28" sqref="Q28"/>
    </sheetView>
  </sheetViews>
  <sheetFormatPr defaultRowHeight="15" x14ac:dyDescent="0.25"/>
  <sheetData>
    <row r="1" spans="1:14" ht="18.75" x14ac:dyDescent="0.25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</row>
  </sheetData>
  <mergeCells count="1">
    <mergeCell ref="A1:N1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D79B"/>
  </sheetPr>
  <dimension ref="A1:L12"/>
  <sheetViews>
    <sheetView workbookViewId="0">
      <selection activeCell="H17" sqref="H17"/>
    </sheetView>
  </sheetViews>
  <sheetFormatPr defaultRowHeight="15" x14ac:dyDescent="0.25"/>
  <cols>
    <col min="1" max="1" width="20" bestFit="1" customWidth="1"/>
  </cols>
  <sheetData>
    <row r="1" spans="1:12" ht="18.75" x14ac:dyDescent="0.3">
      <c r="A1" s="27" t="s">
        <v>152</v>
      </c>
    </row>
    <row r="3" spans="1:12" x14ac:dyDescent="0.25">
      <c r="C3" s="70" t="s">
        <v>65</v>
      </c>
      <c r="D3" s="70">
        <v>2005</v>
      </c>
      <c r="E3" s="70">
        <v>2006</v>
      </c>
      <c r="F3" s="70">
        <v>2007</v>
      </c>
      <c r="G3" s="70">
        <v>2008</v>
      </c>
      <c r="H3" s="70">
        <v>2009</v>
      </c>
      <c r="I3" s="70">
        <v>2010</v>
      </c>
      <c r="J3" s="70">
        <v>2011</v>
      </c>
      <c r="K3" s="70">
        <v>2012</v>
      </c>
      <c r="L3" s="70">
        <v>2013</v>
      </c>
    </row>
    <row r="4" spans="1:12" x14ac:dyDescent="0.25">
      <c r="A4" t="s">
        <v>58</v>
      </c>
      <c r="B4" t="s">
        <v>17</v>
      </c>
      <c r="C4" s="24">
        <v>6</v>
      </c>
      <c r="D4" s="24"/>
      <c r="E4" s="24"/>
      <c r="F4" s="24">
        <v>6</v>
      </c>
      <c r="G4" s="24">
        <v>6</v>
      </c>
      <c r="H4" s="24">
        <v>5</v>
      </c>
      <c r="I4" s="24">
        <v>5.0459142466394571</v>
      </c>
      <c r="J4" s="24">
        <v>5.0800024740392855</v>
      </c>
      <c r="K4" s="24">
        <v>5.0981093044010093</v>
      </c>
      <c r="L4" s="24">
        <v>5.0203268460759505</v>
      </c>
    </row>
    <row r="5" spans="1:12" x14ac:dyDescent="0.25">
      <c r="B5" t="s">
        <v>18</v>
      </c>
      <c r="C5" s="24">
        <v>3</v>
      </c>
      <c r="D5" s="24"/>
      <c r="E5" s="24"/>
      <c r="F5" s="24">
        <v>3</v>
      </c>
      <c r="G5" s="24">
        <v>2</v>
      </c>
      <c r="H5" s="24">
        <v>3</v>
      </c>
      <c r="I5" s="24">
        <v>2.5727453036560131</v>
      </c>
      <c r="J5" s="24">
        <v>2.506237682164862</v>
      </c>
      <c r="K5" s="24">
        <v>2.5838957433820209</v>
      </c>
      <c r="L5" s="24">
        <v>2.2599105667050545</v>
      </c>
    </row>
    <row r="6" spans="1:12" x14ac:dyDescent="0.25"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x14ac:dyDescent="0.25">
      <c r="A7" t="s">
        <v>60</v>
      </c>
      <c r="B7" t="s">
        <v>17</v>
      </c>
      <c r="C7" s="24">
        <v>6</v>
      </c>
      <c r="D7" s="24"/>
      <c r="E7" s="24"/>
      <c r="F7" s="24">
        <v>5</v>
      </c>
      <c r="G7" s="24">
        <v>4</v>
      </c>
      <c r="H7" s="24">
        <v>5</v>
      </c>
      <c r="I7" s="24">
        <v>4.0778625210741488</v>
      </c>
      <c r="J7" s="24">
        <v>4.0459003467029708</v>
      </c>
      <c r="K7" s="24">
        <v>3.8688667783626181</v>
      </c>
      <c r="L7" s="24">
        <v>3.7876435728403641</v>
      </c>
    </row>
    <row r="8" spans="1:12" x14ac:dyDescent="0.25">
      <c r="B8" t="s">
        <v>18</v>
      </c>
      <c r="C8" s="24">
        <v>5</v>
      </c>
      <c r="D8" s="24"/>
      <c r="E8" s="24"/>
      <c r="F8" s="24">
        <v>4</v>
      </c>
      <c r="G8" s="24">
        <v>4</v>
      </c>
      <c r="H8" s="24">
        <v>4</v>
      </c>
      <c r="I8" s="24">
        <v>3.3743720824944021</v>
      </c>
      <c r="J8" s="24">
        <v>3.4521182787672409</v>
      </c>
      <c r="K8" s="24">
        <v>3.2214321308072851</v>
      </c>
      <c r="L8" s="24">
        <v>3.0755796939778315</v>
      </c>
    </row>
    <row r="9" spans="1:12" x14ac:dyDescent="0.25"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x14ac:dyDescent="0.25"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x14ac:dyDescent="0.25">
      <c r="A11" t="s">
        <v>66</v>
      </c>
      <c r="B11" t="s">
        <v>17</v>
      </c>
      <c r="C11" s="24">
        <v>2</v>
      </c>
      <c r="D11" s="24"/>
      <c r="E11" s="24"/>
      <c r="F11" s="24">
        <v>2</v>
      </c>
      <c r="G11" s="24">
        <v>2</v>
      </c>
      <c r="H11" s="24">
        <v>2</v>
      </c>
      <c r="I11" s="24">
        <v>1.5824006994333273</v>
      </c>
      <c r="J11" s="24">
        <v>1.9117011323100501</v>
      </c>
      <c r="K11" s="24">
        <v>1.4783988191391708</v>
      </c>
      <c r="L11" s="24">
        <v>1.8724915994250892</v>
      </c>
    </row>
    <row r="12" spans="1:12" x14ac:dyDescent="0.25">
      <c r="B12" t="s">
        <v>18</v>
      </c>
      <c r="C12" s="24">
        <v>1</v>
      </c>
      <c r="D12" s="24"/>
      <c r="E12" s="24"/>
      <c r="F12" s="24">
        <v>1</v>
      </c>
      <c r="G12" s="24">
        <v>1</v>
      </c>
      <c r="H12" s="24">
        <v>1</v>
      </c>
      <c r="I12" s="24">
        <v>1.1536324515210408</v>
      </c>
      <c r="J12" s="24">
        <v>1.2047930471387631</v>
      </c>
      <c r="K12" s="24">
        <v>1.0760008253826088</v>
      </c>
      <c r="L12" s="24">
        <v>1.2124897914361987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2</vt:i4>
      </vt:variant>
    </vt:vector>
  </HeadingPairs>
  <TitlesOfParts>
    <vt:vector size="37" baseType="lpstr">
      <vt:lpstr>Chapter 2 Morbidity</vt:lpstr>
      <vt:lpstr>2.1</vt:lpstr>
      <vt:lpstr>Fig. 2.1</vt:lpstr>
      <vt:lpstr>Data for Figs 2.1</vt:lpstr>
      <vt:lpstr>2.2a</vt:lpstr>
      <vt:lpstr>2.2b</vt:lpstr>
      <vt:lpstr>2.2c</vt:lpstr>
      <vt:lpstr>Fig. 2.2</vt:lpstr>
      <vt:lpstr>Data for figs 2.2</vt:lpstr>
      <vt:lpstr>2.3</vt:lpstr>
      <vt:lpstr>2.4</vt:lpstr>
      <vt:lpstr>Fig. 2.4</vt:lpstr>
      <vt:lpstr>Data for fig 2.4</vt:lpstr>
      <vt:lpstr>2.5</vt:lpstr>
      <vt:lpstr>Fig. 2.5</vt:lpstr>
      <vt:lpstr>Data for fig 2.5</vt:lpstr>
      <vt:lpstr>2.6</vt:lpstr>
      <vt:lpstr>Fig. 2.6</vt:lpstr>
      <vt:lpstr>Data for fig 2.6</vt:lpstr>
      <vt:lpstr>2.7</vt:lpstr>
      <vt:lpstr>Fig. 2.7</vt:lpstr>
      <vt:lpstr>Data for fig 2.7</vt:lpstr>
      <vt:lpstr>2.8a</vt:lpstr>
      <vt:lpstr>2.8b</vt:lpstr>
      <vt:lpstr>Fig. 2.8</vt:lpstr>
      <vt:lpstr>Data for fig 2.8</vt:lpstr>
      <vt:lpstr>2.9</vt:lpstr>
      <vt:lpstr>Fig. 2.9</vt:lpstr>
      <vt:lpstr>Data for fig 2.9</vt:lpstr>
      <vt:lpstr>2.10</vt:lpstr>
      <vt:lpstr>Fig. 2.10</vt:lpstr>
      <vt:lpstr>Data for fig 2.10</vt:lpstr>
      <vt:lpstr>2.11</vt:lpstr>
      <vt:lpstr>Fig. 2.11</vt:lpstr>
      <vt:lpstr>Data for Fig 2.11</vt:lpstr>
      <vt:lpstr>EpsYrLookup</vt:lpstr>
      <vt:lpstr>IncYrLookup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msdit</dc:creator>
  <cp:lastModifiedBy>Ed Dicks</cp:lastModifiedBy>
  <dcterms:created xsi:type="dcterms:W3CDTF">2015-06-16T09:04:04Z</dcterms:created>
  <dcterms:modified xsi:type="dcterms:W3CDTF">2016-01-13T19:32:34Z</dcterms:modified>
</cp:coreProperties>
</file>