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G:\Prevention Survival and Support\BHF Intelligence Hub\1. BHF HInt Publications\Compendium\2022\Excel\"/>
    </mc:Choice>
  </mc:AlternateContent>
  <xr:revisionPtr revIDLastSave="0" documentId="13_ncr:1_{9A50D427-7720-4EA2-952C-A6BE3351B84E}" xr6:coauthVersionLast="47" xr6:coauthVersionMax="47" xr10:uidLastSave="{00000000-0000-0000-0000-000000000000}"/>
  <bookViews>
    <workbookView xWindow="-120" yWindow="-120" windowWidth="29040" windowHeight="15840" tabRatio="909" xr2:uid="{00000000-000D-0000-FFFF-FFFF00000000}"/>
  </bookViews>
  <sheets>
    <sheet name="Chapter 2" sheetId="1" r:id="rId1"/>
    <sheet name="2.1" sheetId="73" r:id="rId2"/>
    <sheet name="Data for Figs 2.1" sheetId="79" state="hidden" r:id="rId3"/>
    <sheet name="2.2a" sheetId="82" r:id="rId4"/>
    <sheet name="2.2b" sheetId="80" r:id="rId5"/>
    <sheet name="2.2c" sheetId="81" r:id="rId6"/>
    <sheet name="Data for figs 2.2" sheetId="87" state="hidden" r:id="rId7"/>
    <sheet name="2.3" sheetId="42" r:id="rId8"/>
    <sheet name="Data for Figs 2.3" sheetId="16" state="hidden" r:id="rId9"/>
    <sheet name="2.4a" sheetId="22" r:id="rId10"/>
    <sheet name="2.4b" sheetId="3" r:id="rId11"/>
    <sheet name="2.4c" sheetId="15" r:id="rId12"/>
    <sheet name="Data for figs 2.4" sheetId="17" state="hidden" r:id="rId13"/>
    <sheet name="2.5" sheetId="123" r:id="rId14"/>
    <sheet name="2.6" sheetId="112" r:id="rId15"/>
    <sheet name="2.7" sheetId="192" r:id="rId16"/>
    <sheet name="2.8" sheetId="212" r:id="rId17"/>
    <sheet name="2.9" sheetId="193" r:id="rId18"/>
    <sheet name="2.10" sheetId="194" r:id="rId19"/>
    <sheet name="2.11" sheetId="195" r:id="rId20"/>
    <sheet name="2.12" sheetId="196" r:id="rId21"/>
    <sheet name="2.13" sheetId="211" r:id="rId22"/>
    <sheet name="2.14" sheetId="198" r:id="rId23"/>
    <sheet name="2.15" sheetId="199" r:id="rId24"/>
    <sheet name="2.16" sheetId="200" r:id="rId25"/>
    <sheet name="2.17" sheetId="201" r:id="rId26"/>
    <sheet name="2.18" sheetId="202" r:id="rId27"/>
    <sheet name="2.19" sheetId="203" r:id="rId28"/>
    <sheet name="2.20" sheetId="205" r:id="rId29"/>
    <sheet name="2.21" sheetId="206" r:id="rId30"/>
    <sheet name="2.22" sheetId="207" r:id="rId31"/>
    <sheet name="2.23" sheetId="210" r:id="rId32"/>
    <sheet name="2.24" sheetId="208" r:id="rId33"/>
    <sheet name="2.25" sheetId="209" r:id="rId34"/>
    <sheet name="Data for fig 2.12a" sheetId="18" state="hidden" r:id="rId35"/>
    <sheet name="Data for fig 2.13" sheetId="19" state="hidden" r:id="rId36"/>
    <sheet name="Data for fig 2.15" sheetId="111" state="hidden" r:id="rId37"/>
    <sheet name="Data for fig 2.16" sheetId="142" state="hidden" r:id="rId38"/>
    <sheet name="Data for fig 2.16 (2)" sheetId="144" state="hidden" r:id="rId39"/>
    <sheet name="Data for fig 2.17" sheetId="120" state="hidden" r:id="rId40"/>
    <sheet name="Data for fig 2.17 (2)" sheetId="147" state="hidden" r:id="rId41"/>
    <sheet name="Data for fig 2.18" sheetId="121" state="hidden" r:id="rId42"/>
    <sheet name="Data for fig 2.18 (2)" sheetId="150" state="hidden" r:id="rId43"/>
    <sheet name="Data for fig 2.18 (3)" sheetId="153" state="hidden" r:id="rId44"/>
    <sheet name="POP_2017" sheetId="166" state="hidden" r:id="rId45"/>
    <sheet name="POP_2018" sheetId="165" state="hidden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xlnm._FilterDatabase" localSheetId="21" hidden="1">'2.13'!$A$5:$T$5</definedName>
    <definedName name="_xlnm._FilterDatabase" localSheetId="32" hidden="1">'2.24'!$A$4:$E$4</definedName>
    <definedName name="_xlnm._FilterDatabase" localSheetId="33" hidden="1">'2.25'!$A$4:$I$4</definedName>
    <definedName name="_xlnm._FilterDatabase" localSheetId="13" hidden="1">'2.5'!$A$4:$K$4</definedName>
    <definedName name="_xlnm._FilterDatabase" localSheetId="14" hidden="1">'2.6'!$A$4:$I$66</definedName>
    <definedName name="April">[1]RawDataCliniclTtlPnt!$D$5:$D$454</definedName>
    <definedName name="Clinical">[1]RawDataCliniclTtlPnt!$F$5:$F$454</definedName>
    <definedName name="EpsYrLookup">'2.4a'!$B$11:$I$141</definedName>
    <definedName name="IncYrLookup">'2.4a'!$B$11:$H$141</definedName>
    <definedName name="PPP">'[2]£perPoint'!$B$2</definedName>
    <definedName name="_xlnm.Print_Area" localSheetId="1">'2.1'!$A$1:$M$30</definedName>
    <definedName name="_xlnm.Print_Area" localSheetId="18">'2.10'!$A$1:$L$13</definedName>
    <definedName name="_xlnm.Print_Area" localSheetId="19">'2.11'!$A$1:$O$15</definedName>
    <definedName name="_xlnm.Print_Area" localSheetId="20">'2.12'!$A$1:$R$13</definedName>
    <definedName name="_xlnm.Print_Area" localSheetId="22">'2.14'!$A$1:$J$33</definedName>
    <definedName name="_xlnm.Print_Area" localSheetId="23">'2.15'!$A$1:$O$25</definedName>
    <definedName name="_xlnm.Print_Area" localSheetId="24">'2.16'!$A$1:$L$49</definedName>
    <definedName name="_xlnm.Print_Area" localSheetId="25">'2.17'!$A$1:$O$40</definedName>
    <definedName name="_xlnm.Print_Area" localSheetId="26">'2.18'!$A$1:$M$25</definedName>
    <definedName name="_xlnm.Print_Area" localSheetId="27">'2.19'!$A$1:$N$26</definedName>
    <definedName name="_xlnm.Print_Area" localSheetId="28">'2.20'!$A$1:$N$25</definedName>
    <definedName name="_xlnm.Print_Area" localSheetId="29">'2.21'!$A$1:$O$26</definedName>
    <definedName name="_xlnm.Print_Area" localSheetId="30">'2.22'!$A$1:$O$31</definedName>
    <definedName name="_xlnm.Print_Area" localSheetId="31">'2.23'!$A$1:$L$14</definedName>
    <definedName name="_xlnm.Print_Area" localSheetId="32">'2.24'!$A$1:$N$29</definedName>
    <definedName name="_xlnm.Print_Area" localSheetId="33">'2.25'!$A$1:$L$79</definedName>
    <definedName name="_xlnm.Print_Area" localSheetId="3">'2.2a'!$A$1:$S$50</definedName>
    <definedName name="_xlnm.Print_Area" localSheetId="4">'2.2b'!$A$1:$S$51</definedName>
    <definedName name="_xlnm.Print_Area" localSheetId="5">'2.2c'!$A$1:$S$51</definedName>
    <definedName name="_xlnm.Print_Area" localSheetId="7">'2.3'!$B$1:$M$34</definedName>
    <definedName name="_xlnm.Print_Area" localSheetId="9">'2.4a'!$A$1:$S$52</definedName>
    <definedName name="_xlnm.Print_Area" localSheetId="10">'2.4b'!$A$1:$S$52</definedName>
    <definedName name="_xlnm.Print_Area" localSheetId="11">'2.4c'!$A$1:$S$53</definedName>
    <definedName name="_xlnm.Print_Area" localSheetId="13">'2.5'!$A$1:$N$28</definedName>
    <definedName name="_xlnm.Print_Area" localSheetId="14">'2.6'!$A$1:$L$77</definedName>
    <definedName name="_xlnm.Print_Area" localSheetId="15">'2.7'!$A$1:$Q$33</definedName>
    <definedName name="_xlnm.Print_Area" localSheetId="17">'2.9'!$A$1:$R$13</definedName>
    <definedName name="_xlnm.Print_Area" localSheetId="0">'Chapter 2'!$A$1:$N$44</definedName>
    <definedName name="_xlnm.Print_Titles" localSheetId="21">'2.13'!$1:$5</definedName>
    <definedName name="SCO_2016_4CH" localSheetId="44">[3]Deaths_4Char!$A$79:$AH$111</definedName>
    <definedName name="SCO_2016_4CH" localSheetId="45">[3]Deaths_4Char!$A$79:$AH$111</definedName>
    <definedName name="SCO_2016_4CH">[4]Deaths_4Char!$A$79:$AH$111</definedName>
    <definedName name="SCO_2016_ALL" localSheetId="44">[3]Vital_Events_6.04!$A$1:$AJ$1778</definedName>
    <definedName name="SCO_2016_ALL" localSheetId="45">[3]Vital_Events_6.04!$A$1:$AJ$1778</definedName>
    <definedName name="SCO_2016_ALL">[4]Vital_Events_6.04!$A$1:$AJ$1778</definedName>
    <definedName name="Total">[1]RawDataCliniclTtlPnt!$E$5:$E$454</definedName>
    <definedName name="WAL_ADMISS_2005_06" localSheetId="44">[5]WAL_Admissions!$A$3:$E$116</definedName>
    <definedName name="WAL_ADMISS_2005_06" localSheetId="45">[5]WAL_Admissions!$A$3:$E$116</definedName>
    <definedName name="WAL_ADMISS_2005_06">[6]WAL_Admissions!$A$3:$E$116</definedName>
    <definedName name="WAL_ADMISS_2006_07" localSheetId="44">[5]WAL_Admissions!$A$117:$E$229</definedName>
    <definedName name="WAL_ADMISS_2006_07" localSheetId="45">[5]WAL_Admissions!$A$117:$E$229</definedName>
    <definedName name="WAL_ADMISS_2006_07">[6]WAL_Admissions!$A$117:$E$229</definedName>
    <definedName name="WAL_ADMISS_2007_08" localSheetId="44">[5]WAL_Admissions!$A$230:$E$343</definedName>
    <definedName name="WAL_ADMISS_2007_08" localSheetId="45">[5]WAL_Admissions!$A$230:$E$343</definedName>
    <definedName name="WAL_ADMISS_2007_08">[6]WAL_Admissions!$A$230:$E$343</definedName>
    <definedName name="WAL_ADMISS_2008_09" localSheetId="44">[5]WAL_Admissions!$A$344:$E$456</definedName>
    <definedName name="WAL_ADMISS_2008_09" localSheetId="45">[5]WAL_Admissions!$A$344:$E$456</definedName>
    <definedName name="WAL_ADMISS_2008_09">[6]WAL_Admissions!$A$344:$E$456</definedName>
    <definedName name="WAL_ADMISS_2009_10" localSheetId="44">[5]WAL_Admissions!$A$457:$E$569</definedName>
    <definedName name="WAL_ADMISS_2009_10" localSheetId="45">[5]WAL_Admissions!$A$457:$E$569</definedName>
    <definedName name="WAL_ADMISS_2009_10">[6]WAL_Admissions!$A$457:$E$569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8" i="79" l="1"/>
  <c r="T45" i="16"/>
  <c r="P60" i="16"/>
  <c r="P49" i="17"/>
  <c r="Q49" i="17"/>
  <c r="P50" i="17"/>
  <c r="Q50" i="17"/>
  <c r="P51" i="17"/>
  <c r="Q51" i="17"/>
  <c r="P52" i="17"/>
  <c r="Q52" i="17"/>
  <c r="P55" i="17"/>
  <c r="Q55" i="17"/>
  <c r="P56" i="17"/>
  <c r="Q56" i="17"/>
  <c r="P57" i="17"/>
  <c r="Q57" i="17"/>
  <c r="P58" i="17"/>
  <c r="Q58" i="17"/>
  <c r="Q11" i="87"/>
  <c r="Q12" i="87"/>
  <c r="Q14" i="87"/>
  <c r="Q13" i="87"/>
  <c r="P34" i="17"/>
  <c r="Q34" i="17"/>
  <c r="P35" i="17"/>
  <c r="Q35" i="17"/>
  <c r="P36" i="17"/>
  <c r="Q36" i="17"/>
  <c r="P37" i="17"/>
  <c r="Q37" i="17"/>
  <c r="P40" i="17"/>
  <c r="Q40" i="17"/>
  <c r="P41" i="17"/>
  <c r="Q41" i="17"/>
  <c r="P42" i="17"/>
  <c r="Q42" i="17"/>
  <c r="P43" i="17"/>
  <c r="Q43" i="17"/>
  <c r="P20" i="17"/>
  <c r="Q20" i="17"/>
  <c r="P21" i="17"/>
  <c r="Q21" i="17"/>
  <c r="P22" i="17"/>
  <c r="Q22" i="17"/>
  <c r="P23" i="17"/>
  <c r="Q23" i="17"/>
  <c r="P26" i="17"/>
  <c r="Q26" i="17"/>
  <c r="P27" i="17"/>
  <c r="Q27" i="17"/>
  <c r="P28" i="17"/>
  <c r="Q28" i="17"/>
  <c r="P29" i="17"/>
  <c r="Q29" i="17"/>
  <c r="P11" i="17"/>
  <c r="Q11" i="17"/>
  <c r="P12" i="17"/>
  <c r="Q12" i="17"/>
  <c r="P13" i="17"/>
  <c r="Q13" i="17"/>
  <c r="P14" i="17"/>
  <c r="Q14" i="17"/>
  <c r="P5" i="17"/>
  <c r="Q5" i="17"/>
  <c r="P6" i="17"/>
  <c r="Q6" i="17"/>
  <c r="P7" i="17"/>
  <c r="Q7" i="17"/>
  <c r="P8" i="17"/>
  <c r="Q8" i="17"/>
  <c r="G20" i="87"/>
  <c r="H20" i="87"/>
  <c r="I20" i="87"/>
  <c r="J20" i="87"/>
  <c r="K20" i="87"/>
  <c r="L20" i="87"/>
  <c r="M20" i="87"/>
  <c r="N20" i="87"/>
  <c r="O20" i="87"/>
  <c r="P20" i="87"/>
  <c r="Q20" i="87"/>
  <c r="Q58" i="87"/>
  <c r="P58" i="87"/>
  <c r="Q57" i="87"/>
  <c r="P57" i="87"/>
  <c r="Q56" i="87"/>
  <c r="P56" i="87"/>
  <c r="Q55" i="87"/>
  <c r="P55" i="87"/>
  <c r="Q52" i="87"/>
  <c r="P52" i="87"/>
  <c r="Q51" i="87"/>
  <c r="P51" i="87"/>
  <c r="Q50" i="87"/>
  <c r="P50" i="87"/>
  <c r="Q49" i="87"/>
  <c r="P49" i="87"/>
  <c r="Q43" i="87"/>
  <c r="P43" i="87"/>
  <c r="Q42" i="87"/>
  <c r="P42" i="87"/>
  <c r="Q41" i="87"/>
  <c r="P41" i="87"/>
  <c r="Q40" i="87"/>
  <c r="P40" i="87"/>
  <c r="Q37" i="87"/>
  <c r="P37" i="87"/>
  <c r="Q36" i="87"/>
  <c r="P36" i="87"/>
  <c r="Q35" i="87"/>
  <c r="P35" i="87"/>
  <c r="Q34" i="87"/>
  <c r="P34" i="87"/>
  <c r="Q29" i="87"/>
  <c r="P29" i="87"/>
  <c r="Q28" i="87"/>
  <c r="P28" i="87"/>
  <c r="Q27" i="87"/>
  <c r="P27" i="87"/>
  <c r="Q26" i="87"/>
  <c r="P26" i="87"/>
  <c r="Q23" i="87"/>
  <c r="P23" i="87"/>
  <c r="Q22" i="87"/>
  <c r="P22" i="87"/>
  <c r="Q21" i="87"/>
  <c r="P21" i="87"/>
  <c r="P14" i="87"/>
  <c r="P13" i="87"/>
  <c r="P12" i="87"/>
  <c r="P11" i="87"/>
  <c r="Q8" i="87"/>
  <c r="P8" i="87"/>
  <c r="Q7" i="87"/>
  <c r="P7" i="87"/>
  <c r="Q6" i="87"/>
  <c r="P6" i="87"/>
  <c r="Q5" i="87"/>
  <c r="P5" i="87"/>
  <c r="H8" i="16"/>
  <c r="H9" i="16"/>
  <c r="H10" i="16"/>
  <c r="H11" i="16"/>
  <c r="H13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8" i="79"/>
  <c r="H9" i="79"/>
  <c r="H10" i="79"/>
  <c r="H11" i="79"/>
  <c r="H13" i="79"/>
  <c r="H15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L20" i="79"/>
  <c r="L21" i="79"/>
  <c r="L22" i="79"/>
  <c r="L23" i="79"/>
  <c r="L24" i="79"/>
  <c r="L25" i="79"/>
  <c r="L26" i="79"/>
  <c r="L27" i="79"/>
  <c r="L28" i="79"/>
  <c r="L8" i="79"/>
  <c r="L9" i="79"/>
  <c r="L10" i="79"/>
  <c r="L11" i="79"/>
  <c r="L13" i="79"/>
  <c r="L15" i="79"/>
  <c r="L16" i="79"/>
  <c r="L17" i="79"/>
  <c r="L18" i="79"/>
  <c r="L19" i="79"/>
  <c r="D18" i="79"/>
  <c r="P53" i="79"/>
  <c r="L6" i="16"/>
  <c r="L60" i="16"/>
  <c r="H60" i="16"/>
  <c r="D60" i="16"/>
  <c r="P59" i="16"/>
  <c r="L59" i="16"/>
  <c r="H59" i="16"/>
  <c r="D59" i="16"/>
  <c r="P58" i="16"/>
  <c r="L58" i="16"/>
  <c r="H58" i="16"/>
  <c r="D58" i="16"/>
  <c r="P57" i="16"/>
  <c r="L57" i="16"/>
  <c r="H57" i="16"/>
  <c r="D57" i="16"/>
  <c r="P56" i="16"/>
  <c r="L56" i="16"/>
  <c r="H56" i="16"/>
  <c r="D56" i="16"/>
  <c r="P55" i="16"/>
  <c r="L55" i="16"/>
  <c r="H55" i="16"/>
  <c r="D55" i="16"/>
  <c r="P54" i="16"/>
  <c r="L54" i="16"/>
  <c r="H54" i="16"/>
  <c r="D54" i="16"/>
  <c r="P53" i="16"/>
  <c r="L53" i="16"/>
  <c r="H53" i="16"/>
  <c r="D53" i="16"/>
  <c r="P52" i="16"/>
  <c r="L52" i="16"/>
  <c r="H52" i="16"/>
  <c r="D52" i="16"/>
  <c r="P51" i="16"/>
  <c r="L51" i="16"/>
  <c r="H51" i="16"/>
  <c r="D51" i="16"/>
  <c r="P50" i="16"/>
  <c r="L50" i="16"/>
  <c r="H50" i="16"/>
  <c r="D50" i="16"/>
  <c r="P49" i="16"/>
  <c r="L49" i="16"/>
  <c r="H49" i="16"/>
  <c r="D49" i="16"/>
  <c r="P48" i="16"/>
  <c r="L48" i="16"/>
  <c r="H48" i="16"/>
  <c r="D48" i="16"/>
  <c r="P47" i="16"/>
  <c r="L47" i="16"/>
  <c r="H47" i="16"/>
  <c r="D47" i="16"/>
  <c r="L45" i="16"/>
  <c r="H45" i="16"/>
  <c r="D45" i="16"/>
  <c r="P43" i="16"/>
  <c r="L43" i="16"/>
  <c r="H43" i="16"/>
  <c r="D43" i="16"/>
  <c r="P42" i="16"/>
  <c r="L42" i="16"/>
  <c r="H42" i="16"/>
  <c r="D42" i="16"/>
  <c r="P41" i="16"/>
  <c r="L41" i="16"/>
  <c r="H41" i="16"/>
  <c r="D41" i="16"/>
  <c r="P40" i="16"/>
  <c r="L40" i="16"/>
  <c r="H40" i="16"/>
  <c r="D40" i="16"/>
  <c r="P38" i="16"/>
  <c r="Q47" i="16" s="1"/>
  <c r="O47" i="16" s="1"/>
  <c r="L38" i="16"/>
  <c r="H38" i="16"/>
  <c r="D38" i="16"/>
  <c r="P28" i="16"/>
  <c r="L28" i="16"/>
  <c r="D28" i="16"/>
  <c r="P27" i="16"/>
  <c r="L27" i="16"/>
  <c r="D27" i="16"/>
  <c r="P26" i="16"/>
  <c r="L26" i="16"/>
  <c r="D26" i="16"/>
  <c r="P25" i="16"/>
  <c r="L25" i="16"/>
  <c r="D25" i="16"/>
  <c r="P24" i="16"/>
  <c r="L24" i="16"/>
  <c r="D24" i="16"/>
  <c r="P23" i="16"/>
  <c r="L23" i="16"/>
  <c r="D23" i="16"/>
  <c r="P22" i="16"/>
  <c r="L22" i="16"/>
  <c r="D22" i="16"/>
  <c r="P21" i="16"/>
  <c r="L21" i="16"/>
  <c r="D21" i="16"/>
  <c r="P20" i="16"/>
  <c r="L20" i="16"/>
  <c r="D20" i="16"/>
  <c r="P19" i="16"/>
  <c r="L19" i="16"/>
  <c r="D19" i="16"/>
  <c r="P18" i="16"/>
  <c r="L18" i="16"/>
  <c r="D18" i="16"/>
  <c r="P17" i="16"/>
  <c r="L17" i="16"/>
  <c r="D17" i="16"/>
  <c r="P16" i="16"/>
  <c r="L16" i="16"/>
  <c r="D16" i="16"/>
  <c r="P15" i="16"/>
  <c r="L15" i="16"/>
  <c r="D15" i="16"/>
  <c r="L13" i="16"/>
  <c r="D13" i="16"/>
  <c r="P11" i="16"/>
  <c r="L11" i="16"/>
  <c r="D11" i="16"/>
  <c r="P10" i="16"/>
  <c r="L10" i="16"/>
  <c r="D10" i="16"/>
  <c r="P9" i="16"/>
  <c r="L9" i="16"/>
  <c r="D9" i="16"/>
  <c r="P8" i="16"/>
  <c r="L8" i="16"/>
  <c r="D8" i="16"/>
  <c r="P6" i="16"/>
  <c r="H6" i="16"/>
  <c r="D6" i="16"/>
  <c r="D38" i="79"/>
  <c r="H38" i="79"/>
  <c r="L38" i="79"/>
  <c r="P38" i="79"/>
  <c r="T38" i="79"/>
  <c r="T51" i="79"/>
  <c r="T50" i="79"/>
  <c r="T49" i="79"/>
  <c r="T48" i="79"/>
  <c r="T47" i="79"/>
  <c r="P51" i="79"/>
  <c r="P50" i="79"/>
  <c r="P49" i="79"/>
  <c r="P48" i="79"/>
  <c r="P47" i="79"/>
  <c r="L51" i="79"/>
  <c r="L50" i="79"/>
  <c r="L49" i="79"/>
  <c r="L48" i="79"/>
  <c r="L47" i="79"/>
  <c r="H51" i="79"/>
  <c r="H50" i="79"/>
  <c r="H49" i="79"/>
  <c r="H48" i="79"/>
  <c r="H47" i="79"/>
  <c r="D51" i="79"/>
  <c r="D50" i="79"/>
  <c r="D49" i="79"/>
  <c r="D48" i="79"/>
  <c r="D47" i="79"/>
  <c r="D15" i="79"/>
  <c r="T18" i="16"/>
  <c r="D34" i="87"/>
  <c r="E34" i="87"/>
  <c r="F34" i="87"/>
  <c r="G34" i="87"/>
  <c r="H34" i="87"/>
  <c r="I34" i="87"/>
  <c r="J34" i="87"/>
  <c r="K34" i="87"/>
  <c r="L34" i="87"/>
  <c r="M34" i="87"/>
  <c r="N34" i="87"/>
  <c r="O34" i="87"/>
  <c r="D35" i="87"/>
  <c r="E35" i="87"/>
  <c r="F35" i="87"/>
  <c r="G35" i="87"/>
  <c r="H35" i="87"/>
  <c r="I35" i="87"/>
  <c r="J35" i="87"/>
  <c r="K35" i="87"/>
  <c r="L35" i="87"/>
  <c r="M35" i="87"/>
  <c r="N35" i="87"/>
  <c r="O35" i="87"/>
  <c r="D36" i="87"/>
  <c r="E36" i="87"/>
  <c r="F36" i="87"/>
  <c r="G36" i="87"/>
  <c r="H36" i="87"/>
  <c r="I36" i="87"/>
  <c r="J36" i="87"/>
  <c r="K36" i="87"/>
  <c r="L36" i="87"/>
  <c r="M36" i="87"/>
  <c r="N36" i="87"/>
  <c r="O36" i="87"/>
  <c r="D37" i="87"/>
  <c r="E37" i="87"/>
  <c r="F37" i="87"/>
  <c r="G37" i="87"/>
  <c r="H37" i="87"/>
  <c r="I37" i="87"/>
  <c r="J37" i="87"/>
  <c r="K37" i="87"/>
  <c r="L37" i="87"/>
  <c r="M37" i="87"/>
  <c r="N37" i="87"/>
  <c r="O37" i="87"/>
  <c r="D40" i="87"/>
  <c r="E40" i="87"/>
  <c r="F40" i="87"/>
  <c r="G40" i="87"/>
  <c r="H40" i="87"/>
  <c r="I40" i="87"/>
  <c r="J40" i="87"/>
  <c r="K40" i="87"/>
  <c r="L40" i="87"/>
  <c r="M40" i="87"/>
  <c r="N40" i="87"/>
  <c r="O40" i="87"/>
  <c r="D41" i="87"/>
  <c r="E41" i="87"/>
  <c r="F41" i="87"/>
  <c r="G41" i="87"/>
  <c r="H41" i="87"/>
  <c r="I41" i="87"/>
  <c r="J41" i="87"/>
  <c r="K41" i="87"/>
  <c r="L41" i="87"/>
  <c r="M41" i="87"/>
  <c r="N41" i="87"/>
  <c r="O41" i="87"/>
  <c r="E42" i="87"/>
  <c r="F42" i="87"/>
  <c r="G42" i="87"/>
  <c r="H42" i="87"/>
  <c r="I42" i="87"/>
  <c r="J42" i="87"/>
  <c r="K42" i="87"/>
  <c r="L42" i="87"/>
  <c r="M42" i="87"/>
  <c r="N42" i="87"/>
  <c r="O42" i="87"/>
  <c r="E43" i="87"/>
  <c r="F43" i="87"/>
  <c r="G43" i="87"/>
  <c r="H43" i="87"/>
  <c r="I43" i="87"/>
  <c r="J43" i="87"/>
  <c r="K43" i="87"/>
  <c r="L43" i="87"/>
  <c r="M43" i="87"/>
  <c r="N43" i="87"/>
  <c r="O43" i="87"/>
  <c r="C41" i="87"/>
  <c r="C40" i="87"/>
  <c r="C37" i="87"/>
  <c r="C36" i="87"/>
  <c r="C35" i="87"/>
  <c r="C34" i="87"/>
  <c r="D34" i="17"/>
  <c r="E34" i="17"/>
  <c r="F34" i="17"/>
  <c r="G34" i="17"/>
  <c r="H34" i="17"/>
  <c r="I34" i="17"/>
  <c r="J34" i="17"/>
  <c r="K34" i="17"/>
  <c r="L34" i="17"/>
  <c r="M34" i="17"/>
  <c r="N34" i="17"/>
  <c r="O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3" i="17"/>
  <c r="C42" i="17"/>
  <c r="C41" i="17"/>
  <c r="C40" i="17"/>
  <c r="C37" i="17"/>
  <c r="C36" i="17"/>
  <c r="C35" i="17"/>
  <c r="C34" i="17"/>
  <c r="P15" i="79"/>
  <c r="P16" i="79"/>
  <c r="P17" i="79"/>
  <c r="P18" i="79"/>
  <c r="P19" i="79"/>
  <c r="D16" i="79"/>
  <c r="D17" i="79"/>
  <c r="D19" i="79"/>
  <c r="P6" i="79"/>
  <c r="L6" i="79"/>
  <c r="H6" i="79"/>
  <c r="D6" i="79"/>
  <c r="P60" i="79"/>
  <c r="P59" i="79"/>
  <c r="P58" i="79"/>
  <c r="P57" i="79"/>
  <c r="P56" i="79"/>
  <c r="P55" i="79"/>
  <c r="P54" i="79"/>
  <c r="P52" i="79"/>
  <c r="P45" i="79"/>
  <c r="P43" i="79"/>
  <c r="P42" i="79"/>
  <c r="P41" i="79"/>
  <c r="P40" i="79"/>
  <c r="L60" i="79"/>
  <c r="L59" i="79"/>
  <c r="L58" i="79"/>
  <c r="L57" i="79"/>
  <c r="L56" i="79"/>
  <c r="L55" i="79"/>
  <c r="L54" i="79"/>
  <c r="L53" i="79"/>
  <c r="L52" i="79"/>
  <c r="L45" i="79"/>
  <c r="L43" i="79"/>
  <c r="L42" i="79"/>
  <c r="L41" i="79"/>
  <c r="L40" i="79"/>
  <c r="H60" i="79"/>
  <c r="H59" i="79"/>
  <c r="H58" i="79"/>
  <c r="H57" i="79"/>
  <c r="H56" i="79"/>
  <c r="H55" i="79"/>
  <c r="H54" i="79"/>
  <c r="H53" i="79"/>
  <c r="H52" i="79"/>
  <c r="H45" i="79"/>
  <c r="H43" i="79"/>
  <c r="H42" i="79"/>
  <c r="H41" i="79"/>
  <c r="H40" i="79"/>
  <c r="D41" i="79"/>
  <c r="D42" i="79"/>
  <c r="D43" i="79"/>
  <c r="D45" i="79"/>
  <c r="D52" i="79"/>
  <c r="D53" i="79"/>
  <c r="D54" i="79"/>
  <c r="D55" i="79"/>
  <c r="D56" i="79"/>
  <c r="D57" i="79"/>
  <c r="D58" i="79"/>
  <c r="D59" i="79"/>
  <c r="D60" i="79"/>
  <c r="D40" i="79"/>
  <c r="P27" i="79"/>
  <c r="P26" i="79"/>
  <c r="P25" i="79"/>
  <c r="P24" i="79"/>
  <c r="P23" i="79"/>
  <c r="P22" i="79"/>
  <c r="P21" i="79"/>
  <c r="P20" i="79"/>
  <c r="P13" i="79"/>
  <c r="P11" i="79"/>
  <c r="P10" i="79"/>
  <c r="P9" i="79"/>
  <c r="P8" i="79"/>
  <c r="D9" i="79"/>
  <c r="D10" i="79"/>
  <c r="D11" i="79"/>
  <c r="D13" i="79"/>
  <c r="D20" i="79"/>
  <c r="D21" i="79"/>
  <c r="D22" i="79"/>
  <c r="D23" i="79"/>
  <c r="D24" i="79"/>
  <c r="D25" i="79"/>
  <c r="D26" i="79"/>
  <c r="D27" i="79"/>
  <c r="D28" i="79"/>
  <c r="D8" i="79"/>
  <c r="H131" i="166"/>
  <c r="G131" i="166"/>
  <c r="F131" i="166"/>
  <c r="E131" i="166"/>
  <c r="D131" i="166"/>
  <c r="C131" i="166"/>
  <c r="B131" i="166"/>
  <c r="H130" i="166"/>
  <c r="G130" i="166"/>
  <c r="F130" i="166"/>
  <c r="E130" i="166"/>
  <c r="D130" i="166"/>
  <c r="C130" i="166"/>
  <c r="B130" i="166"/>
  <c r="H129" i="166"/>
  <c r="G129" i="166"/>
  <c r="F129" i="166"/>
  <c r="E129" i="166"/>
  <c r="D129" i="166"/>
  <c r="C129" i="166"/>
  <c r="B129" i="166"/>
  <c r="H128" i="166"/>
  <c r="G128" i="166"/>
  <c r="F128" i="166"/>
  <c r="E128" i="166"/>
  <c r="D128" i="166"/>
  <c r="C128" i="166"/>
  <c r="B128" i="166"/>
  <c r="H122" i="166"/>
  <c r="G122" i="166"/>
  <c r="F122" i="166"/>
  <c r="E122" i="166"/>
  <c r="D122" i="166"/>
  <c r="C122" i="166"/>
  <c r="B122" i="166"/>
  <c r="H121" i="166"/>
  <c r="G121" i="166"/>
  <c r="F121" i="166"/>
  <c r="E121" i="166"/>
  <c r="D121" i="166"/>
  <c r="C121" i="166"/>
  <c r="B121" i="166"/>
  <c r="H118" i="166"/>
  <c r="G118" i="166"/>
  <c r="F118" i="166"/>
  <c r="E118" i="166"/>
  <c r="D118" i="166"/>
  <c r="C118" i="166"/>
  <c r="B118" i="166"/>
  <c r="H117" i="166"/>
  <c r="G117" i="166"/>
  <c r="F117" i="166"/>
  <c r="E117" i="166"/>
  <c r="D117" i="166"/>
  <c r="C117" i="166"/>
  <c r="B117" i="166"/>
  <c r="H116" i="166"/>
  <c r="G116" i="166"/>
  <c r="F116" i="166"/>
  <c r="E116" i="166"/>
  <c r="D116" i="166"/>
  <c r="C116" i="166"/>
  <c r="B116" i="166"/>
  <c r="H115" i="166"/>
  <c r="H127" i="166"/>
  <c r="G115" i="166"/>
  <c r="G127" i="166"/>
  <c r="F115" i="166"/>
  <c r="E115" i="166"/>
  <c r="E127" i="166"/>
  <c r="D115" i="166"/>
  <c r="C115" i="166"/>
  <c r="C127" i="166"/>
  <c r="B115" i="166"/>
  <c r="H114" i="166"/>
  <c r="G114" i="166"/>
  <c r="G126" i="166"/>
  <c r="F114" i="166"/>
  <c r="E114" i="166"/>
  <c r="D114" i="166"/>
  <c r="C114" i="166"/>
  <c r="B114" i="166"/>
  <c r="H113" i="166"/>
  <c r="G113" i="166"/>
  <c r="F113" i="166"/>
  <c r="F126" i="166"/>
  <c r="E113" i="166"/>
  <c r="E119" i="166"/>
  <c r="D113" i="166"/>
  <c r="C113" i="166"/>
  <c r="C126" i="166"/>
  <c r="B113" i="166"/>
  <c r="H79" i="166"/>
  <c r="G79" i="166"/>
  <c r="F79" i="166"/>
  <c r="E79" i="166"/>
  <c r="D79" i="166"/>
  <c r="C79" i="166"/>
  <c r="B79" i="166"/>
  <c r="H78" i="166"/>
  <c r="G78" i="166"/>
  <c r="F78" i="166"/>
  <c r="E78" i="166"/>
  <c r="D78" i="166"/>
  <c r="C78" i="166"/>
  <c r="B78" i="166"/>
  <c r="H77" i="166"/>
  <c r="G77" i="166"/>
  <c r="F77" i="166"/>
  <c r="E77" i="166"/>
  <c r="D77" i="166"/>
  <c r="C77" i="166"/>
  <c r="B77" i="166"/>
  <c r="H76" i="166"/>
  <c r="G76" i="166"/>
  <c r="F76" i="166"/>
  <c r="E76" i="166"/>
  <c r="D76" i="166"/>
  <c r="C76" i="166"/>
  <c r="B76" i="166"/>
  <c r="H70" i="166"/>
  <c r="G70" i="166"/>
  <c r="F70" i="166"/>
  <c r="E70" i="166"/>
  <c r="D70" i="166"/>
  <c r="C70" i="166"/>
  <c r="B70" i="166"/>
  <c r="H69" i="166"/>
  <c r="G69" i="166"/>
  <c r="F69" i="166"/>
  <c r="E69" i="166"/>
  <c r="D69" i="166"/>
  <c r="C69" i="166"/>
  <c r="B69" i="166"/>
  <c r="H66" i="166"/>
  <c r="G66" i="166"/>
  <c r="F66" i="166"/>
  <c r="E66" i="166"/>
  <c r="D66" i="166"/>
  <c r="C66" i="166"/>
  <c r="B66" i="166"/>
  <c r="H65" i="166"/>
  <c r="G65" i="166"/>
  <c r="F65" i="166"/>
  <c r="E65" i="166"/>
  <c r="D65" i="166"/>
  <c r="C65" i="166"/>
  <c r="B65" i="166"/>
  <c r="H64" i="166"/>
  <c r="G64" i="166"/>
  <c r="F64" i="166"/>
  <c r="E64" i="166"/>
  <c r="D64" i="166"/>
  <c r="C64" i="166"/>
  <c r="B64" i="166"/>
  <c r="H63" i="166"/>
  <c r="G63" i="166"/>
  <c r="F63" i="166"/>
  <c r="F75" i="166"/>
  <c r="E63" i="166"/>
  <c r="D63" i="166"/>
  <c r="D75" i="166"/>
  <c r="C63" i="166"/>
  <c r="B63" i="166"/>
  <c r="H62" i="166"/>
  <c r="G62" i="166"/>
  <c r="F62" i="166"/>
  <c r="E62" i="166"/>
  <c r="D62" i="166"/>
  <c r="C62" i="166"/>
  <c r="B62" i="166"/>
  <c r="H61" i="166"/>
  <c r="G61" i="166"/>
  <c r="F61" i="166"/>
  <c r="E61" i="166"/>
  <c r="E74" i="166"/>
  <c r="D61" i="166"/>
  <c r="C61" i="166"/>
  <c r="B61" i="166"/>
  <c r="H28" i="166"/>
  <c r="G28" i="166"/>
  <c r="F28" i="166"/>
  <c r="E28" i="166"/>
  <c r="D28" i="166"/>
  <c r="C28" i="166"/>
  <c r="B28" i="166"/>
  <c r="H27" i="166"/>
  <c r="G27" i="166"/>
  <c r="F27" i="166"/>
  <c r="E27" i="166"/>
  <c r="D27" i="166"/>
  <c r="C27" i="166"/>
  <c r="B27" i="166"/>
  <c r="H26" i="166"/>
  <c r="G26" i="166"/>
  <c r="F26" i="166"/>
  <c r="E26" i="166"/>
  <c r="D26" i="166"/>
  <c r="C26" i="166"/>
  <c r="B26" i="166"/>
  <c r="H25" i="166"/>
  <c r="G25" i="166"/>
  <c r="F25" i="166"/>
  <c r="E25" i="166"/>
  <c r="D25" i="166"/>
  <c r="C25" i="166"/>
  <c r="B25" i="166"/>
  <c r="H19" i="166"/>
  <c r="G19" i="166"/>
  <c r="F19" i="166"/>
  <c r="E19" i="166"/>
  <c r="D19" i="166"/>
  <c r="C19" i="166"/>
  <c r="B19" i="166"/>
  <c r="H18" i="166"/>
  <c r="G18" i="166"/>
  <c r="F18" i="166"/>
  <c r="E18" i="166"/>
  <c r="D18" i="166"/>
  <c r="C18" i="166"/>
  <c r="B18" i="166"/>
  <c r="H15" i="166"/>
  <c r="G15" i="166"/>
  <c r="F15" i="166"/>
  <c r="E15" i="166"/>
  <c r="D15" i="166"/>
  <c r="C15" i="166"/>
  <c r="B15" i="166"/>
  <c r="H14" i="166"/>
  <c r="G14" i="166"/>
  <c r="F14" i="166"/>
  <c r="E14" i="166"/>
  <c r="D14" i="166"/>
  <c r="C14" i="166"/>
  <c r="B14" i="166"/>
  <c r="H13" i="166"/>
  <c r="G13" i="166"/>
  <c r="F13" i="166"/>
  <c r="E13" i="166"/>
  <c r="D13" i="166"/>
  <c r="C13" i="166"/>
  <c r="B13" i="166"/>
  <c r="H12" i="166"/>
  <c r="G12" i="166"/>
  <c r="G24" i="166"/>
  <c r="F12" i="166"/>
  <c r="E12" i="166"/>
  <c r="E24" i="166"/>
  <c r="D12" i="166"/>
  <c r="D24" i="166"/>
  <c r="C12" i="166"/>
  <c r="C24" i="166"/>
  <c r="B12" i="166"/>
  <c r="H11" i="166"/>
  <c r="H20" i="166"/>
  <c r="G11" i="166"/>
  <c r="F11" i="166"/>
  <c r="E11" i="166"/>
  <c r="D11" i="166"/>
  <c r="C11" i="166"/>
  <c r="B11" i="166"/>
  <c r="H10" i="166"/>
  <c r="G10" i="166"/>
  <c r="G23" i="166"/>
  <c r="F10" i="166"/>
  <c r="E10" i="166"/>
  <c r="E23" i="166"/>
  <c r="D10" i="166"/>
  <c r="C10" i="166"/>
  <c r="C23" i="166"/>
  <c r="B10" i="166"/>
  <c r="B23" i="166"/>
  <c r="E75" i="166"/>
  <c r="D67" i="166"/>
  <c r="H74" i="166"/>
  <c r="B75" i="166"/>
  <c r="C73" i="166"/>
  <c r="D126" i="166"/>
  <c r="B22" i="166"/>
  <c r="E21" i="166"/>
  <c r="F72" i="166"/>
  <c r="F123" i="166"/>
  <c r="C124" i="166"/>
  <c r="D16" i="166"/>
  <c r="H16" i="166"/>
  <c r="E20" i="166"/>
  <c r="B24" i="166"/>
  <c r="F21" i="166"/>
  <c r="G22" i="166"/>
  <c r="B16" i="166"/>
  <c r="B21" i="166"/>
  <c r="F22" i="166"/>
  <c r="B71" i="166"/>
  <c r="C72" i="166"/>
  <c r="G75" i="166"/>
  <c r="D73" i="166"/>
  <c r="E67" i="166"/>
  <c r="F71" i="166"/>
  <c r="G72" i="166"/>
  <c r="B126" i="166"/>
  <c r="C123" i="166"/>
  <c r="D127" i="166"/>
  <c r="E125" i="166"/>
  <c r="G123" i="166"/>
  <c r="H124" i="166"/>
  <c r="E71" i="166"/>
  <c r="D74" i="166"/>
  <c r="F20" i="166"/>
  <c r="C21" i="166"/>
  <c r="G21" i="166"/>
  <c r="B67" i="166"/>
  <c r="F67" i="166"/>
  <c r="G67" i="166"/>
  <c r="H72" i="166"/>
  <c r="C71" i="166"/>
  <c r="D72" i="166"/>
  <c r="H73" i="166"/>
  <c r="C75" i="166"/>
  <c r="D123" i="166"/>
  <c r="E124" i="166"/>
  <c r="F125" i="166"/>
  <c r="G119" i="166"/>
  <c r="H123" i="166"/>
  <c r="D20" i="166"/>
  <c r="B123" i="166"/>
  <c r="G124" i="166"/>
  <c r="B20" i="166"/>
  <c r="F23" i="166"/>
  <c r="C16" i="166"/>
  <c r="G20" i="166"/>
  <c r="H24" i="166"/>
  <c r="C20" i="166"/>
  <c r="D21" i="166"/>
  <c r="H23" i="166"/>
  <c r="C67" i="166"/>
  <c r="G74" i="166"/>
  <c r="D71" i="166"/>
  <c r="H71" i="166"/>
  <c r="E72" i="166"/>
  <c r="B74" i="166"/>
  <c r="D119" i="166"/>
  <c r="H119" i="166"/>
  <c r="B127" i="166"/>
  <c r="F127" i="166"/>
  <c r="C125" i="166"/>
  <c r="F119" i="166"/>
  <c r="E123" i="166"/>
  <c r="B125" i="166"/>
  <c r="F124" i="166"/>
  <c r="G71" i="166"/>
  <c r="B124" i="166"/>
  <c r="H22" i="166"/>
  <c r="B73" i="166"/>
  <c r="C74" i="166"/>
  <c r="D125" i="166"/>
  <c r="E126" i="166"/>
  <c r="F16" i="166"/>
  <c r="C22" i="166"/>
  <c r="D23" i="166"/>
  <c r="H67" i="166"/>
  <c r="E73" i="166"/>
  <c r="F74" i="166"/>
  <c r="B119" i="166"/>
  <c r="G125" i="166"/>
  <c r="H126" i="166"/>
  <c r="B72" i="166"/>
  <c r="E16" i="166"/>
  <c r="G16" i="166"/>
  <c r="D22" i="166"/>
  <c r="F24" i="166"/>
  <c r="F73" i="166"/>
  <c r="H75" i="166"/>
  <c r="C119" i="166"/>
  <c r="H125" i="166"/>
  <c r="E22" i="166"/>
  <c r="G73" i="166"/>
  <c r="H21" i="166"/>
  <c r="D124" i="166"/>
  <c r="G113" i="165"/>
  <c r="F113" i="165"/>
  <c r="E113" i="165"/>
  <c r="D113" i="165"/>
  <c r="C113" i="165"/>
  <c r="B113" i="165"/>
  <c r="G112" i="165"/>
  <c r="F112" i="165"/>
  <c r="E112" i="165"/>
  <c r="D112" i="165"/>
  <c r="C112" i="165"/>
  <c r="B112" i="165"/>
  <c r="G111" i="165"/>
  <c r="F111" i="165"/>
  <c r="E111" i="165"/>
  <c r="D111" i="165"/>
  <c r="C111" i="165"/>
  <c r="B111" i="165"/>
  <c r="G105" i="165"/>
  <c r="F105" i="165"/>
  <c r="E105" i="165"/>
  <c r="D105" i="165"/>
  <c r="C105" i="165"/>
  <c r="B105" i="165"/>
  <c r="G104" i="165"/>
  <c r="F104" i="165"/>
  <c r="E104" i="165"/>
  <c r="D104" i="165"/>
  <c r="C104" i="165"/>
  <c r="B104" i="165"/>
  <c r="G103" i="165"/>
  <c r="F103" i="165"/>
  <c r="E103" i="165"/>
  <c r="D103" i="165"/>
  <c r="C103" i="165"/>
  <c r="B103" i="165"/>
  <c r="G102" i="165"/>
  <c r="F102" i="165"/>
  <c r="E102" i="165"/>
  <c r="D102" i="165"/>
  <c r="C102" i="165"/>
  <c r="B102" i="165"/>
  <c r="G101" i="165"/>
  <c r="F101" i="165"/>
  <c r="E101" i="165"/>
  <c r="D101" i="165"/>
  <c r="C101" i="165"/>
  <c r="B101" i="165"/>
  <c r="G100" i="165"/>
  <c r="F100" i="165"/>
  <c r="E100" i="165"/>
  <c r="D100" i="165"/>
  <c r="C100" i="165"/>
  <c r="B100" i="165"/>
  <c r="G99" i="165"/>
  <c r="F99" i="165"/>
  <c r="E99" i="165"/>
  <c r="D99" i="165"/>
  <c r="C99" i="165"/>
  <c r="B99" i="165"/>
  <c r="B106" i="165"/>
  <c r="G68" i="165"/>
  <c r="F68" i="165"/>
  <c r="E68" i="165"/>
  <c r="D68" i="165"/>
  <c r="C68" i="165"/>
  <c r="B68" i="165"/>
  <c r="G67" i="165"/>
  <c r="F67" i="165"/>
  <c r="E67" i="165"/>
  <c r="D67" i="165"/>
  <c r="C67" i="165"/>
  <c r="B67" i="165"/>
  <c r="G66" i="165"/>
  <c r="F66" i="165"/>
  <c r="E66" i="165"/>
  <c r="D66" i="165"/>
  <c r="C66" i="165"/>
  <c r="B66" i="165"/>
  <c r="G60" i="165"/>
  <c r="F60" i="165"/>
  <c r="E60" i="165"/>
  <c r="D60" i="165"/>
  <c r="C60" i="165"/>
  <c r="B60" i="165"/>
  <c r="G59" i="165"/>
  <c r="F59" i="165"/>
  <c r="E59" i="165"/>
  <c r="D59" i="165"/>
  <c r="C59" i="165"/>
  <c r="B59" i="165"/>
  <c r="G58" i="165"/>
  <c r="F58" i="165"/>
  <c r="E58" i="165"/>
  <c r="D58" i="165"/>
  <c r="C58" i="165"/>
  <c r="B58" i="165"/>
  <c r="G57" i="165"/>
  <c r="F57" i="165"/>
  <c r="E57" i="165"/>
  <c r="D57" i="165"/>
  <c r="C57" i="165"/>
  <c r="B57" i="165"/>
  <c r="G56" i="165"/>
  <c r="F56" i="165"/>
  <c r="E56" i="165"/>
  <c r="D56" i="165"/>
  <c r="C56" i="165"/>
  <c r="B56" i="165"/>
  <c r="G55" i="165"/>
  <c r="F55" i="165"/>
  <c r="E55" i="165"/>
  <c r="D55" i="165"/>
  <c r="C55" i="165"/>
  <c r="B55" i="165"/>
  <c r="G54" i="165"/>
  <c r="F54" i="165"/>
  <c r="E54" i="165"/>
  <c r="D54" i="165"/>
  <c r="C54" i="165"/>
  <c r="B54" i="165"/>
  <c r="G23" i="165"/>
  <c r="F23" i="165"/>
  <c r="E23" i="165"/>
  <c r="D23" i="165"/>
  <c r="C23" i="165"/>
  <c r="B23" i="165"/>
  <c r="G22" i="165"/>
  <c r="F22" i="165"/>
  <c r="E22" i="165"/>
  <c r="D22" i="165"/>
  <c r="C22" i="165"/>
  <c r="B22" i="165"/>
  <c r="G21" i="165"/>
  <c r="F21" i="165"/>
  <c r="E21" i="165"/>
  <c r="D21" i="165"/>
  <c r="C21" i="165"/>
  <c r="B21" i="165"/>
  <c r="G15" i="165"/>
  <c r="F15" i="165"/>
  <c r="E15" i="165"/>
  <c r="D15" i="165"/>
  <c r="C15" i="165"/>
  <c r="B15" i="165"/>
  <c r="G14" i="165"/>
  <c r="F14" i="165"/>
  <c r="E14" i="165"/>
  <c r="D14" i="165"/>
  <c r="C14" i="165"/>
  <c r="B14" i="165"/>
  <c r="G13" i="165"/>
  <c r="F13" i="165"/>
  <c r="E13" i="165"/>
  <c r="D13" i="165"/>
  <c r="C13" i="165"/>
  <c r="B13" i="165"/>
  <c r="G12" i="165"/>
  <c r="F12" i="165"/>
  <c r="E12" i="165"/>
  <c r="D12" i="165"/>
  <c r="C12" i="165"/>
  <c r="B12" i="165"/>
  <c r="G11" i="165"/>
  <c r="F11" i="165"/>
  <c r="E11" i="165"/>
  <c r="D11" i="165"/>
  <c r="C11" i="165"/>
  <c r="B11" i="165"/>
  <c r="G10" i="165"/>
  <c r="F10" i="165"/>
  <c r="E10" i="165"/>
  <c r="E16" i="165"/>
  <c r="D10" i="165"/>
  <c r="C10" i="165"/>
  <c r="B10" i="165"/>
  <c r="G9" i="165"/>
  <c r="G16" i="165"/>
  <c r="F9" i="165"/>
  <c r="E9" i="165"/>
  <c r="D9" i="165"/>
  <c r="C9" i="165"/>
  <c r="C16" i="165"/>
  <c r="B9" i="165"/>
  <c r="I10" i="165"/>
  <c r="K99" i="165"/>
  <c r="F106" i="165"/>
  <c r="C106" i="165"/>
  <c r="D106" i="165"/>
  <c r="B16" i="165"/>
  <c r="F16" i="165"/>
  <c r="D61" i="165"/>
  <c r="B61" i="165"/>
  <c r="F61" i="165"/>
  <c r="J54" i="165"/>
  <c r="G106" i="165"/>
  <c r="D16" i="165"/>
  <c r="L9" i="165"/>
  <c r="E61" i="165"/>
  <c r="L61" i="165"/>
  <c r="C61" i="165"/>
  <c r="L99" i="165"/>
  <c r="I9" i="165"/>
  <c r="J9" i="165"/>
  <c r="K9" i="165"/>
  <c r="K54" i="165"/>
  <c r="I99" i="165"/>
  <c r="I54" i="165"/>
  <c r="L54" i="165"/>
  <c r="J99" i="165"/>
  <c r="E106" i="165"/>
  <c r="L21" i="165"/>
  <c r="G61" i="165"/>
  <c r="I61" i="165"/>
  <c r="K61" i="165"/>
  <c r="J61" i="165"/>
  <c r="E27" i="81"/>
  <c r="D43" i="87" s="1"/>
  <c r="D27" i="81"/>
  <c r="C43" i="87" s="1"/>
  <c r="E27" i="80"/>
  <c r="D42" i="87" s="1"/>
  <c r="D27" i="80"/>
  <c r="C42" i="87" s="1"/>
  <c r="N22" i="153"/>
  <c r="M22" i="153"/>
  <c r="L22" i="153"/>
  <c r="K22" i="153"/>
  <c r="J22" i="153"/>
  <c r="I22" i="153"/>
  <c r="H22" i="153"/>
  <c r="G22" i="153"/>
  <c r="F22" i="153"/>
  <c r="E22" i="153"/>
  <c r="D22" i="153"/>
  <c r="C22" i="153"/>
  <c r="N21" i="153"/>
  <c r="M21" i="153"/>
  <c r="L21" i="153"/>
  <c r="K21" i="153"/>
  <c r="J21" i="153"/>
  <c r="I21" i="153"/>
  <c r="H21" i="153"/>
  <c r="G21" i="153"/>
  <c r="F21" i="153"/>
  <c r="E21" i="153"/>
  <c r="D21" i="153"/>
  <c r="C21" i="153"/>
  <c r="N20" i="153"/>
  <c r="M20" i="153"/>
  <c r="L20" i="153"/>
  <c r="K20" i="153"/>
  <c r="J20" i="153"/>
  <c r="I20" i="153"/>
  <c r="H20" i="153"/>
  <c r="G20" i="153"/>
  <c r="F20" i="153"/>
  <c r="E20" i="153"/>
  <c r="D20" i="153"/>
  <c r="C20" i="153"/>
  <c r="N19" i="153"/>
  <c r="M19" i="153"/>
  <c r="L19" i="153"/>
  <c r="K19" i="153"/>
  <c r="J19" i="153"/>
  <c r="I19" i="153"/>
  <c r="H19" i="153"/>
  <c r="G19" i="153"/>
  <c r="F19" i="153"/>
  <c r="E19" i="153"/>
  <c r="D19" i="153"/>
  <c r="C19" i="153"/>
  <c r="N18" i="153"/>
  <c r="M18" i="153"/>
  <c r="L18" i="153"/>
  <c r="K18" i="153"/>
  <c r="J18" i="153"/>
  <c r="I18" i="153"/>
  <c r="H18" i="153"/>
  <c r="G18" i="153"/>
  <c r="F18" i="153"/>
  <c r="E18" i="153"/>
  <c r="D18" i="153"/>
  <c r="C18" i="153"/>
  <c r="N16" i="153"/>
  <c r="M16" i="153"/>
  <c r="L16" i="153"/>
  <c r="K16" i="153"/>
  <c r="J16" i="153"/>
  <c r="I16" i="153"/>
  <c r="H16" i="153"/>
  <c r="G16" i="153"/>
  <c r="F16" i="153"/>
  <c r="E16" i="153"/>
  <c r="D16" i="153"/>
  <c r="C16" i="153"/>
  <c r="N15" i="153"/>
  <c r="M15" i="153"/>
  <c r="L15" i="153"/>
  <c r="K15" i="153"/>
  <c r="J15" i="153"/>
  <c r="I15" i="153"/>
  <c r="H15" i="153"/>
  <c r="G15" i="153"/>
  <c r="F15" i="153"/>
  <c r="E15" i="153"/>
  <c r="D15" i="153"/>
  <c r="C15" i="153"/>
  <c r="N14" i="153"/>
  <c r="M14" i="153"/>
  <c r="L14" i="153"/>
  <c r="K14" i="153"/>
  <c r="J14" i="153"/>
  <c r="I14" i="153"/>
  <c r="H14" i="153"/>
  <c r="G14" i="153"/>
  <c r="F14" i="153"/>
  <c r="E14" i="153"/>
  <c r="D14" i="153"/>
  <c r="C14" i="153"/>
  <c r="N13" i="153"/>
  <c r="M13" i="153"/>
  <c r="L13" i="153"/>
  <c r="K13" i="153"/>
  <c r="J13" i="153"/>
  <c r="I13" i="153"/>
  <c r="H13" i="153"/>
  <c r="G13" i="153"/>
  <c r="F13" i="153"/>
  <c r="E13" i="153"/>
  <c r="D13" i="153"/>
  <c r="C13" i="153"/>
  <c r="N12" i="153"/>
  <c r="M12" i="153"/>
  <c r="L12" i="153"/>
  <c r="K12" i="153"/>
  <c r="J12" i="153"/>
  <c r="I12" i="153"/>
  <c r="H12" i="153"/>
  <c r="G12" i="153"/>
  <c r="F12" i="153"/>
  <c r="E12" i="153"/>
  <c r="D12" i="153"/>
  <c r="C12" i="153"/>
  <c r="D6" i="153"/>
  <c r="E6" i="153"/>
  <c r="F6" i="153"/>
  <c r="G6" i="153"/>
  <c r="H6" i="153"/>
  <c r="I6" i="153"/>
  <c r="J6" i="153"/>
  <c r="K6" i="153"/>
  <c r="L6" i="153"/>
  <c r="M6" i="153"/>
  <c r="N6" i="153"/>
  <c r="D7" i="153"/>
  <c r="E7" i="153"/>
  <c r="F7" i="153"/>
  <c r="G7" i="153"/>
  <c r="H7" i="153"/>
  <c r="I7" i="153"/>
  <c r="J7" i="153"/>
  <c r="K7" i="153"/>
  <c r="L7" i="153"/>
  <c r="M7" i="153"/>
  <c r="N7" i="153"/>
  <c r="D8" i="153"/>
  <c r="E8" i="153"/>
  <c r="F8" i="153"/>
  <c r="G8" i="153"/>
  <c r="H8" i="153"/>
  <c r="I8" i="153"/>
  <c r="J8" i="153"/>
  <c r="K8" i="153"/>
  <c r="L8" i="153"/>
  <c r="M8" i="153"/>
  <c r="N8" i="153"/>
  <c r="D9" i="153"/>
  <c r="E9" i="153"/>
  <c r="F9" i="153"/>
  <c r="G9" i="153"/>
  <c r="H9" i="153"/>
  <c r="I9" i="153"/>
  <c r="J9" i="153"/>
  <c r="K9" i="153"/>
  <c r="L9" i="153"/>
  <c r="M9" i="153"/>
  <c r="N9" i="153"/>
  <c r="D10" i="153"/>
  <c r="E10" i="153"/>
  <c r="F10" i="153"/>
  <c r="G10" i="153"/>
  <c r="H10" i="153"/>
  <c r="I10" i="153"/>
  <c r="J10" i="153"/>
  <c r="K10" i="153"/>
  <c r="L10" i="153"/>
  <c r="M10" i="153"/>
  <c r="N10" i="153"/>
  <c r="C7" i="153"/>
  <c r="C8" i="153"/>
  <c r="C9" i="153"/>
  <c r="C10" i="153"/>
  <c r="C6" i="153"/>
  <c r="F12" i="150"/>
  <c r="G12" i="150"/>
  <c r="H12" i="150"/>
  <c r="I12" i="150"/>
  <c r="F13" i="150"/>
  <c r="G13" i="150"/>
  <c r="H13" i="150"/>
  <c r="I13" i="150"/>
  <c r="F14" i="150"/>
  <c r="G14" i="150"/>
  <c r="H14" i="150"/>
  <c r="I14" i="150"/>
  <c r="E13" i="150"/>
  <c r="E14" i="150"/>
  <c r="E12" i="150"/>
  <c r="F8" i="150"/>
  <c r="G8" i="150"/>
  <c r="H8" i="150"/>
  <c r="I8" i="150"/>
  <c r="F9" i="150"/>
  <c r="G9" i="150"/>
  <c r="H9" i="150"/>
  <c r="I9" i="150"/>
  <c r="F10" i="150"/>
  <c r="G10" i="150"/>
  <c r="H10" i="150"/>
  <c r="I10" i="150"/>
  <c r="E9" i="150"/>
  <c r="E10" i="150"/>
  <c r="E8" i="150"/>
  <c r="F4" i="150"/>
  <c r="G4" i="150"/>
  <c r="H4" i="150"/>
  <c r="I4" i="150"/>
  <c r="F5" i="150"/>
  <c r="G5" i="150"/>
  <c r="H5" i="150"/>
  <c r="I5" i="150"/>
  <c r="F6" i="150"/>
  <c r="G6" i="150"/>
  <c r="H6" i="150"/>
  <c r="I6" i="150"/>
  <c r="E5" i="150"/>
  <c r="E6" i="150"/>
  <c r="E4" i="150"/>
  <c r="E5" i="147"/>
  <c r="F5" i="147"/>
  <c r="G5" i="147"/>
  <c r="H5" i="147"/>
  <c r="I5" i="147"/>
  <c r="E6" i="147"/>
  <c r="F6" i="147"/>
  <c r="G6" i="147"/>
  <c r="H6" i="147"/>
  <c r="I6" i="147"/>
  <c r="F4" i="147"/>
  <c r="G4" i="147"/>
  <c r="H4" i="147"/>
  <c r="I4" i="147"/>
  <c r="E4" i="147"/>
  <c r="K14" i="142"/>
  <c r="L14" i="142"/>
  <c r="M14" i="142"/>
  <c r="N14" i="142"/>
  <c r="O14" i="142"/>
  <c r="P14" i="142"/>
  <c r="Q14" i="142"/>
  <c r="R14" i="142"/>
  <c r="S14" i="142"/>
  <c r="T14" i="142"/>
  <c r="K15" i="142"/>
  <c r="L15" i="142"/>
  <c r="M15" i="142"/>
  <c r="N15" i="142"/>
  <c r="O15" i="142"/>
  <c r="P15" i="142"/>
  <c r="Q15" i="142"/>
  <c r="R15" i="142"/>
  <c r="S15" i="142"/>
  <c r="T15" i="142"/>
  <c r="K16" i="142"/>
  <c r="L16" i="142"/>
  <c r="M16" i="142"/>
  <c r="N16" i="142"/>
  <c r="O16" i="142"/>
  <c r="P16" i="142"/>
  <c r="Q16" i="142"/>
  <c r="R16" i="142"/>
  <c r="S16" i="142"/>
  <c r="T16" i="142"/>
  <c r="K17" i="142"/>
  <c r="L17" i="142"/>
  <c r="M17" i="142"/>
  <c r="N17" i="142"/>
  <c r="O17" i="142"/>
  <c r="P17" i="142"/>
  <c r="Q17" i="142"/>
  <c r="R17" i="142"/>
  <c r="S17" i="142"/>
  <c r="T17" i="142"/>
  <c r="J15" i="142"/>
  <c r="J16" i="142"/>
  <c r="J17" i="142"/>
  <c r="J14" i="142"/>
  <c r="K9" i="142"/>
  <c r="L9" i="142"/>
  <c r="M9" i="142"/>
  <c r="N9" i="142"/>
  <c r="O9" i="142"/>
  <c r="P9" i="142"/>
  <c r="Q9" i="142"/>
  <c r="R9" i="142"/>
  <c r="S9" i="142"/>
  <c r="T9" i="142"/>
  <c r="K10" i="142"/>
  <c r="L10" i="142"/>
  <c r="M10" i="142"/>
  <c r="N10" i="142"/>
  <c r="O10" i="142"/>
  <c r="P10" i="142"/>
  <c r="Q10" i="142"/>
  <c r="R10" i="142"/>
  <c r="S10" i="142"/>
  <c r="T10" i="142"/>
  <c r="K11" i="142"/>
  <c r="L11" i="142"/>
  <c r="M11" i="142"/>
  <c r="N11" i="142"/>
  <c r="O11" i="142"/>
  <c r="P11" i="142"/>
  <c r="Q11" i="142"/>
  <c r="R11" i="142"/>
  <c r="S11" i="142"/>
  <c r="T11" i="142"/>
  <c r="K12" i="142"/>
  <c r="L12" i="142"/>
  <c r="M12" i="142"/>
  <c r="N12" i="142"/>
  <c r="O12" i="142"/>
  <c r="P12" i="142"/>
  <c r="Q12" i="142"/>
  <c r="R12" i="142"/>
  <c r="S12" i="142"/>
  <c r="T12" i="142"/>
  <c r="J10" i="142"/>
  <c r="J11" i="142"/>
  <c r="J12" i="142"/>
  <c r="J9" i="142"/>
  <c r="E15" i="142"/>
  <c r="E16" i="142"/>
  <c r="E17" i="142"/>
  <c r="E14" i="142"/>
  <c r="E10" i="142"/>
  <c r="E11" i="142"/>
  <c r="E12" i="142"/>
  <c r="E9" i="142"/>
  <c r="E5" i="142"/>
  <c r="E6" i="142"/>
  <c r="E7" i="142"/>
  <c r="E4" i="142"/>
  <c r="K4" i="142"/>
  <c r="L4" i="142"/>
  <c r="M4" i="142"/>
  <c r="N4" i="142"/>
  <c r="O4" i="142"/>
  <c r="P4" i="142"/>
  <c r="Q4" i="142"/>
  <c r="R4" i="142"/>
  <c r="S4" i="142"/>
  <c r="T4" i="142"/>
  <c r="K5" i="142"/>
  <c r="L5" i="142"/>
  <c r="M5" i="142"/>
  <c r="N5" i="142"/>
  <c r="O5" i="142"/>
  <c r="P5" i="142"/>
  <c r="Q5" i="142"/>
  <c r="R5" i="142"/>
  <c r="S5" i="142"/>
  <c r="T5" i="142"/>
  <c r="K6" i="142"/>
  <c r="L6" i="142"/>
  <c r="M6" i="142"/>
  <c r="N6" i="142"/>
  <c r="O6" i="142"/>
  <c r="P6" i="142"/>
  <c r="Q6" i="142"/>
  <c r="R6" i="142"/>
  <c r="S6" i="142"/>
  <c r="T6" i="142"/>
  <c r="K7" i="142"/>
  <c r="L7" i="142"/>
  <c r="M7" i="142"/>
  <c r="N7" i="142"/>
  <c r="O7" i="142"/>
  <c r="P7" i="142"/>
  <c r="Q7" i="142"/>
  <c r="R7" i="142"/>
  <c r="S7" i="142"/>
  <c r="T7" i="142"/>
  <c r="J5" i="142"/>
  <c r="J6" i="142"/>
  <c r="J7" i="142"/>
  <c r="J4" i="142"/>
  <c r="K10" i="19"/>
  <c r="L10" i="19"/>
  <c r="M10" i="19"/>
  <c r="N10" i="19"/>
  <c r="O10" i="19"/>
  <c r="P10" i="19"/>
  <c r="Q10" i="19"/>
  <c r="R10" i="19"/>
  <c r="S10" i="19"/>
  <c r="T10" i="19"/>
  <c r="K11" i="19"/>
  <c r="L11" i="19"/>
  <c r="M11" i="19"/>
  <c r="N11" i="19"/>
  <c r="O11" i="19"/>
  <c r="P11" i="19"/>
  <c r="Q11" i="19"/>
  <c r="R11" i="19"/>
  <c r="S11" i="19"/>
  <c r="T11" i="19"/>
  <c r="J11" i="19"/>
  <c r="J10" i="19"/>
  <c r="E11" i="19"/>
  <c r="E10" i="19"/>
  <c r="E8" i="19"/>
  <c r="E7" i="19"/>
  <c r="E5" i="19"/>
  <c r="E4" i="19"/>
  <c r="J7" i="19"/>
  <c r="K7" i="19"/>
  <c r="L7" i="19"/>
  <c r="M7" i="19"/>
  <c r="N7" i="19"/>
  <c r="O7" i="19"/>
  <c r="P7" i="19"/>
  <c r="Q7" i="19"/>
  <c r="R7" i="19"/>
  <c r="J8" i="19"/>
  <c r="K8" i="19"/>
  <c r="L8" i="19"/>
  <c r="M8" i="19"/>
  <c r="N8" i="19"/>
  <c r="O8" i="19"/>
  <c r="P8" i="19"/>
  <c r="Q8" i="19"/>
  <c r="R8" i="19"/>
  <c r="J5" i="19"/>
  <c r="K5" i="19"/>
  <c r="L5" i="19"/>
  <c r="M5" i="19"/>
  <c r="N5" i="19"/>
  <c r="O5" i="19"/>
  <c r="P5" i="19"/>
  <c r="Q5" i="19"/>
  <c r="R5" i="19"/>
  <c r="S5" i="19"/>
  <c r="J4" i="19"/>
  <c r="K4" i="19"/>
  <c r="L4" i="19"/>
  <c r="M4" i="19"/>
  <c r="N4" i="19"/>
  <c r="O4" i="19"/>
  <c r="P4" i="19"/>
  <c r="Q4" i="19"/>
  <c r="R4" i="19"/>
  <c r="S4" i="19"/>
  <c r="T38" i="16"/>
  <c r="T60" i="16"/>
  <c r="T59" i="16"/>
  <c r="T58" i="16"/>
  <c r="T57" i="16"/>
  <c r="T55" i="16"/>
  <c r="T54" i="16"/>
  <c r="T56" i="16"/>
  <c r="T53" i="16"/>
  <c r="U53" i="16" s="1"/>
  <c r="S53" i="16" s="1"/>
  <c r="T52" i="16"/>
  <c r="T51" i="16"/>
  <c r="T50" i="16"/>
  <c r="T49" i="16"/>
  <c r="T48" i="16"/>
  <c r="T47" i="16"/>
  <c r="T43" i="16"/>
  <c r="U43" i="16" s="1"/>
  <c r="S43" i="16" s="1"/>
  <c r="T42" i="16"/>
  <c r="T41" i="16"/>
  <c r="T40" i="16"/>
  <c r="T28" i="16"/>
  <c r="T27" i="16"/>
  <c r="T26" i="16"/>
  <c r="T25" i="16"/>
  <c r="T23" i="16"/>
  <c r="T22" i="16"/>
  <c r="T24" i="16"/>
  <c r="T21" i="16"/>
  <c r="T20" i="16"/>
  <c r="T17" i="16"/>
  <c r="T16" i="16"/>
  <c r="T8" i="16"/>
  <c r="T6" i="16"/>
  <c r="T60" i="79"/>
  <c r="T59" i="79"/>
  <c r="T58" i="79"/>
  <c r="T57" i="79"/>
  <c r="T55" i="79"/>
  <c r="T54" i="79"/>
  <c r="T56" i="79"/>
  <c r="T53" i="79"/>
  <c r="T52" i="79"/>
  <c r="T45" i="79"/>
  <c r="T43" i="79"/>
  <c r="T42" i="79"/>
  <c r="T41" i="79"/>
  <c r="T40" i="79"/>
  <c r="T28" i="79"/>
  <c r="T27" i="79"/>
  <c r="T26" i="79"/>
  <c r="T25" i="79"/>
  <c r="T6" i="79"/>
  <c r="T23" i="79"/>
  <c r="T22" i="79"/>
  <c r="T24" i="79"/>
  <c r="T21" i="79"/>
  <c r="T20" i="79"/>
  <c r="T19" i="79"/>
  <c r="T18" i="79"/>
  <c r="T17" i="79"/>
  <c r="T16" i="79"/>
  <c r="T15" i="79"/>
  <c r="T13" i="79"/>
  <c r="T11" i="79"/>
  <c r="T10" i="79"/>
  <c r="T9" i="79"/>
  <c r="T8" i="79"/>
  <c r="T9" i="16"/>
  <c r="T19" i="16"/>
  <c r="T10" i="16"/>
  <c r="T15" i="16"/>
  <c r="T11" i="16"/>
  <c r="G17" i="144"/>
  <c r="F17" i="144"/>
  <c r="E17" i="144"/>
  <c r="G16" i="144"/>
  <c r="F16" i="144"/>
  <c r="E16" i="144"/>
  <c r="G15" i="144"/>
  <c r="F15" i="144"/>
  <c r="E15" i="144"/>
  <c r="G14" i="144"/>
  <c r="F14" i="144"/>
  <c r="E14" i="144"/>
  <c r="G12" i="144"/>
  <c r="F12" i="144"/>
  <c r="E12" i="144"/>
  <c r="G11" i="144"/>
  <c r="F11" i="144"/>
  <c r="E11" i="144"/>
  <c r="G10" i="144"/>
  <c r="F10" i="144"/>
  <c r="E10" i="144"/>
  <c r="G9" i="144"/>
  <c r="F9" i="144"/>
  <c r="E9" i="144"/>
  <c r="G7" i="144"/>
  <c r="F7" i="144"/>
  <c r="E7" i="144"/>
  <c r="G6" i="144"/>
  <c r="F6" i="144"/>
  <c r="E6" i="144"/>
  <c r="G5" i="144"/>
  <c r="F5" i="144"/>
  <c r="E5" i="144"/>
  <c r="G4" i="144"/>
  <c r="F4" i="144"/>
  <c r="E4" i="144"/>
  <c r="S8" i="19"/>
  <c r="S7" i="19"/>
  <c r="L14" i="17"/>
  <c r="I14" i="17"/>
  <c r="H14" i="17"/>
  <c r="D14" i="17"/>
  <c r="O58" i="17"/>
  <c r="N58" i="17"/>
  <c r="M58" i="17"/>
  <c r="L58" i="17"/>
  <c r="K58" i="17"/>
  <c r="J58" i="17"/>
  <c r="I58" i="17"/>
  <c r="O57" i="17"/>
  <c r="N57" i="17"/>
  <c r="M57" i="17"/>
  <c r="L57" i="17"/>
  <c r="K57" i="17"/>
  <c r="J57" i="17"/>
  <c r="I57" i="17"/>
  <c r="O56" i="17"/>
  <c r="N56" i="17"/>
  <c r="M56" i="17"/>
  <c r="L56" i="17"/>
  <c r="K56" i="17"/>
  <c r="J56" i="17"/>
  <c r="I56" i="17"/>
  <c r="H56" i="17"/>
  <c r="O55" i="17"/>
  <c r="N55" i="17"/>
  <c r="M55" i="17"/>
  <c r="L55" i="17"/>
  <c r="K55" i="17"/>
  <c r="J55" i="17"/>
  <c r="I55" i="17"/>
  <c r="H55" i="17"/>
  <c r="O52" i="17"/>
  <c r="N52" i="17"/>
  <c r="M52" i="17"/>
  <c r="L52" i="17"/>
  <c r="K52" i="17"/>
  <c r="J52" i="17"/>
  <c r="I52" i="17"/>
  <c r="H52" i="17"/>
  <c r="O51" i="17"/>
  <c r="N51" i="17"/>
  <c r="M51" i="17"/>
  <c r="L51" i="17"/>
  <c r="K51" i="17"/>
  <c r="J51" i="17"/>
  <c r="I51" i="17"/>
  <c r="H51" i="17"/>
  <c r="O50" i="17"/>
  <c r="N50" i="17"/>
  <c r="M50" i="17"/>
  <c r="L50" i="17"/>
  <c r="K50" i="17"/>
  <c r="J50" i="17"/>
  <c r="I50" i="17"/>
  <c r="H50" i="17"/>
  <c r="O49" i="17"/>
  <c r="N49" i="17"/>
  <c r="M49" i="17"/>
  <c r="L49" i="17"/>
  <c r="K49" i="17"/>
  <c r="J49" i="17"/>
  <c r="I49" i="17"/>
  <c r="H49" i="17"/>
  <c r="O29" i="17"/>
  <c r="N29" i="17"/>
  <c r="M29" i="17"/>
  <c r="L29" i="17"/>
  <c r="K29" i="17"/>
  <c r="J29" i="17"/>
  <c r="I29" i="17"/>
  <c r="H29" i="17"/>
  <c r="G29" i="17"/>
  <c r="F29" i="17"/>
  <c r="O28" i="17"/>
  <c r="N28" i="17"/>
  <c r="M28" i="17"/>
  <c r="L28" i="17"/>
  <c r="K28" i="17"/>
  <c r="J28" i="17"/>
  <c r="I28" i="17"/>
  <c r="H28" i="17"/>
  <c r="G28" i="17"/>
  <c r="F28" i="17"/>
  <c r="O27" i="17"/>
  <c r="N27" i="17"/>
  <c r="M27" i="17"/>
  <c r="L27" i="17"/>
  <c r="K27" i="17"/>
  <c r="J27" i="17"/>
  <c r="I27" i="17"/>
  <c r="H27" i="17"/>
  <c r="G27" i="17"/>
  <c r="F27" i="17"/>
  <c r="O26" i="17"/>
  <c r="N26" i="17"/>
  <c r="M26" i="17"/>
  <c r="L26" i="17"/>
  <c r="K26" i="17"/>
  <c r="J26" i="17"/>
  <c r="I26" i="17"/>
  <c r="H26" i="17"/>
  <c r="G26" i="17"/>
  <c r="F26" i="17"/>
  <c r="O23" i="17"/>
  <c r="N23" i="17"/>
  <c r="M23" i="17"/>
  <c r="L23" i="17"/>
  <c r="K23" i="17"/>
  <c r="J23" i="17"/>
  <c r="I23" i="17"/>
  <c r="H23" i="17"/>
  <c r="G23" i="17"/>
  <c r="F23" i="17"/>
  <c r="O22" i="17"/>
  <c r="N22" i="17"/>
  <c r="M22" i="17"/>
  <c r="L22" i="17"/>
  <c r="K22" i="17"/>
  <c r="J22" i="17"/>
  <c r="I22" i="17"/>
  <c r="H22" i="17"/>
  <c r="G22" i="17"/>
  <c r="F22" i="17"/>
  <c r="O21" i="17"/>
  <c r="N21" i="17"/>
  <c r="M21" i="17"/>
  <c r="L21" i="17"/>
  <c r="K21" i="17"/>
  <c r="J21" i="17"/>
  <c r="I21" i="17"/>
  <c r="H21" i="17"/>
  <c r="G21" i="17"/>
  <c r="F21" i="17"/>
  <c r="O20" i="17"/>
  <c r="N20" i="17"/>
  <c r="M20" i="17"/>
  <c r="L20" i="17"/>
  <c r="K20" i="17"/>
  <c r="J20" i="17"/>
  <c r="I20" i="17"/>
  <c r="H20" i="17"/>
  <c r="G20" i="17"/>
  <c r="F20" i="17"/>
  <c r="O14" i="17"/>
  <c r="N14" i="17"/>
  <c r="M14" i="17"/>
  <c r="K14" i="17"/>
  <c r="J14" i="17"/>
  <c r="G14" i="17"/>
  <c r="F14" i="17"/>
  <c r="E14" i="17"/>
  <c r="C14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E5" i="87"/>
  <c r="F5" i="87"/>
  <c r="G5" i="87"/>
  <c r="H5" i="87"/>
  <c r="I5" i="87"/>
  <c r="J5" i="87"/>
  <c r="K5" i="87"/>
  <c r="L5" i="87"/>
  <c r="M5" i="87"/>
  <c r="N5" i="87"/>
  <c r="E6" i="87"/>
  <c r="F6" i="87"/>
  <c r="G6" i="87"/>
  <c r="H6" i="87"/>
  <c r="I6" i="87"/>
  <c r="J6" i="87"/>
  <c r="K6" i="87"/>
  <c r="L6" i="87"/>
  <c r="M6" i="87"/>
  <c r="N6" i="87"/>
  <c r="E7" i="87"/>
  <c r="F7" i="87"/>
  <c r="G7" i="87"/>
  <c r="H7" i="87"/>
  <c r="I7" i="87"/>
  <c r="J7" i="87"/>
  <c r="K7" i="87"/>
  <c r="L7" i="87"/>
  <c r="M7" i="87"/>
  <c r="N7" i="87"/>
  <c r="E8" i="87"/>
  <c r="F8" i="87"/>
  <c r="G8" i="87"/>
  <c r="H8" i="87"/>
  <c r="I8" i="87"/>
  <c r="J8" i="87"/>
  <c r="K8" i="87"/>
  <c r="L8" i="87"/>
  <c r="M8" i="87"/>
  <c r="N8" i="87"/>
  <c r="E11" i="87"/>
  <c r="F11" i="87"/>
  <c r="G11" i="87"/>
  <c r="H11" i="87"/>
  <c r="I11" i="87"/>
  <c r="J11" i="87"/>
  <c r="K11" i="87"/>
  <c r="L11" i="87"/>
  <c r="M11" i="87"/>
  <c r="N11" i="87"/>
  <c r="E12" i="87"/>
  <c r="F12" i="87"/>
  <c r="G12" i="87"/>
  <c r="H12" i="87"/>
  <c r="I12" i="87"/>
  <c r="J12" i="87"/>
  <c r="K12" i="87"/>
  <c r="L12" i="87"/>
  <c r="M12" i="87"/>
  <c r="N12" i="87"/>
  <c r="E13" i="87"/>
  <c r="F13" i="87"/>
  <c r="G13" i="87"/>
  <c r="H13" i="87"/>
  <c r="I13" i="87"/>
  <c r="J13" i="87"/>
  <c r="K13" i="87"/>
  <c r="L13" i="87"/>
  <c r="M13" i="87"/>
  <c r="N13" i="87"/>
  <c r="E14" i="87"/>
  <c r="F14" i="87"/>
  <c r="G14" i="87"/>
  <c r="H14" i="87"/>
  <c r="I14" i="87"/>
  <c r="J14" i="87"/>
  <c r="K14" i="87"/>
  <c r="L14" i="87"/>
  <c r="M14" i="87"/>
  <c r="N14" i="87"/>
  <c r="I49" i="87"/>
  <c r="J49" i="87"/>
  <c r="K49" i="87"/>
  <c r="L49" i="87"/>
  <c r="M49" i="87"/>
  <c r="N49" i="87"/>
  <c r="I50" i="87"/>
  <c r="J50" i="87"/>
  <c r="K50" i="87"/>
  <c r="L50" i="87"/>
  <c r="M50" i="87"/>
  <c r="N50" i="87"/>
  <c r="I51" i="87"/>
  <c r="J51" i="87"/>
  <c r="K51" i="87"/>
  <c r="L51" i="87"/>
  <c r="M51" i="87"/>
  <c r="N51" i="87"/>
  <c r="I52" i="87"/>
  <c r="J52" i="87"/>
  <c r="K52" i="87"/>
  <c r="L52" i="87"/>
  <c r="M52" i="87"/>
  <c r="N52" i="87"/>
  <c r="I55" i="87"/>
  <c r="J55" i="87"/>
  <c r="K55" i="87"/>
  <c r="L55" i="87"/>
  <c r="M55" i="87"/>
  <c r="N55" i="87"/>
  <c r="I56" i="87"/>
  <c r="J56" i="87"/>
  <c r="K56" i="87"/>
  <c r="L56" i="87"/>
  <c r="M56" i="87"/>
  <c r="N56" i="87"/>
  <c r="I57" i="87"/>
  <c r="J57" i="87"/>
  <c r="K57" i="87"/>
  <c r="L57" i="87"/>
  <c r="M57" i="87"/>
  <c r="N57" i="87"/>
  <c r="I58" i="87"/>
  <c r="J58" i="87"/>
  <c r="K58" i="87"/>
  <c r="L58" i="87"/>
  <c r="M58" i="87"/>
  <c r="N58" i="87"/>
  <c r="F20" i="87"/>
  <c r="F21" i="87"/>
  <c r="G21" i="87"/>
  <c r="H21" i="87"/>
  <c r="I21" i="87"/>
  <c r="J21" i="87"/>
  <c r="K21" i="87"/>
  <c r="F22" i="87"/>
  <c r="G22" i="87"/>
  <c r="H22" i="87"/>
  <c r="I22" i="87"/>
  <c r="J22" i="87"/>
  <c r="K22" i="87"/>
  <c r="F23" i="87"/>
  <c r="G23" i="87"/>
  <c r="H23" i="87"/>
  <c r="I23" i="87"/>
  <c r="J23" i="87"/>
  <c r="K23" i="87"/>
  <c r="F26" i="87"/>
  <c r="G26" i="87"/>
  <c r="H26" i="87"/>
  <c r="I26" i="87"/>
  <c r="J26" i="87"/>
  <c r="K26" i="87"/>
  <c r="F27" i="87"/>
  <c r="G27" i="87"/>
  <c r="H27" i="87"/>
  <c r="I27" i="87"/>
  <c r="J27" i="87"/>
  <c r="K27" i="87"/>
  <c r="F28" i="87"/>
  <c r="G28" i="87"/>
  <c r="H28" i="87"/>
  <c r="I28" i="87"/>
  <c r="J28" i="87"/>
  <c r="K28" i="87"/>
  <c r="F29" i="87"/>
  <c r="G29" i="87"/>
  <c r="H29" i="87"/>
  <c r="I29" i="87"/>
  <c r="J29" i="87"/>
  <c r="K29" i="87"/>
  <c r="O57" i="87"/>
  <c r="O56" i="87"/>
  <c r="O52" i="87"/>
  <c r="O50" i="87"/>
  <c r="O29" i="87"/>
  <c r="N29" i="87"/>
  <c r="M29" i="87"/>
  <c r="L29" i="87"/>
  <c r="O27" i="87"/>
  <c r="N27" i="87"/>
  <c r="M27" i="87"/>
  <c r="L27" i="87"/>
  <c r="O23" i="87"/>
  <c r="N23" i="87"/>
  <c r="M23" i="87"/>
  <c r="L23" i="87"/>
  <c r="O21" i="87"/>
  <c r="N21" i="87"/>
  <c r="M21" i="87"/>
  <c r="L21" i="87"/>
  <c r="O14" i="87"/>
  <c r="O12" i="87"/>
  <c r="O8" i="87"/>
  <c r="O6" i="87"/>
  <c r="O58" i="87"/>
  <c r="O55" i="87"/>
  <c r="O51" i="87"/>
  <c r="O49" i="87"/>
  <c r="O28" i="87"/>
  <c r="N28" i="87"/>
  <c r="M28" i="87"/>
  <c r="L28" i="87"/>
  <c r="O26" i="87"/>
  <c r="N26" i="87"/>
  <c r="M26" i="87"/>
  <c r="L26" i="87"/>
  <c r="O22" i="87"/>
  <c r="N22" i="87"/>
  <c r="M22" i="87"/>
  <c r="L22" i="87"/>
  <c r="O13" i="87"/>
  <c r="O11" i="87"/>
  <c r="O7" i="87"/>
  <c r="O5" i="87"/>
  <c r="E15" i="111"/>
  <c r="J15" i="111"/>
  <c r="M15" i="111"/>
  <c r="S15" i="111"/>
  <c r="E16" i="111"/>
  <c r="J16" i="111"/>
  <c r="M16" i="111"/>
  <c r="S16" i="111"/>
  <c r="E17" i="111"/>
  <c r="J17" i="111"/>
  <c r="M17" i="111"/>
  <c r="S17" i="111"/>
  <c r="J14" i="111"/>
  <c r="M14" i="111"/>
  <c r="S14" i="111"/>
  <c r="E14" i="111"/>
  <c r="I14" i="121"/>
  <c r="H14" i="121"/>
  <c r="G14" i="121"/>
  <c r="F14" i="121"/>
  <c r="E14" i="121"/>
  <c r="I13" i="121"/>
  <c r="H13" i="121"/>
  <c r="G13" i="121"/>
  <c r="F13" i="121"/>
  <c r="E13" i="121"/>
  <c r="I12" i="121"/>
  <c r="H12" i="121"/>
  <c r="G12" i="121"/>
  <c r="F12" i="121"/>
  <c r="E12" i="121"/>
  <c r="I14" i="120"/>
  <c r="H14" i="120"/>
  <c r="G14" i="120"/>
  <c r="F14" i="120"/>
  <c r="E14" i="120"/>
  <c r="I13" i="120"/>
  <c r="H13" i="120"/>
  <c r="G13" i="120"/>
  <c r="F13" i="120"/>
  <c r="E13" i="120"/>
  <c r="I12" i="120"/>
  <c r="H12" i="120"/>
  <c r="G12" i="120"/>
  <c r="F12" i="120"/>
  <c r="E12" i="120"/>
  <c r="I10" i="121"/>
  <c r="H10" i="121"/>
  <c r="G10" i="121"/>
  <c r="F10" i="121"/>
  <c r="E10" i="121"/>
  <c r="I9" i="121"/>
  <c r="H9" i="121"/>
  <c r="G9" i="121"/>
  <c r="F9" i="121"/>
  <c r="E9" i="121"/>
  <c r="I8" i="121"/>
  <c r="H8" i="121"/>
  <c r="G8" i="121"/>
  <c r="F8" i="121"/>
  <c r="E8" i="121"/>
  <c r="I6" i="121"/>
  <c r="H6" i="121"/>
  <c r="G6" i="121"/>
  <c r="F6" i="121"/>
  <c r="E6" i="121"/>
  <c r="I5" i="121"/>
  <c r="H5" i="121"/>
  <c r="G5" i="121"/>
  <c r="F5" i="121"/>
  <c r="E5" i="121"/>
  <c r="I4" i="121"/>
  <c r="H4" i="121"/>
  <c r="G4" i="121"/>
  <c r="F4" i="121"/>
  <c r="E4" i="121"/>
  <c r="I10" i="120"/>
  <c r="H10" i="120"/>
  <c r="G10" i="120"/>
  <c r="F10" i="120"/>
  <c r="E10" i="120"/>
  <c r="I9" i="120"/>
  <c r="H9" i="120"/>
  <c r="G9" i="120"/>
  <c r="F9" i="120"/>
  <c r="E9" i="120"/>
  <c r="I8" i="120"/>
  <c r="H8" i="120"/>
  <c r="G8" i="120"/>
  <c r="F8" i="120"/>
  <c r="E8" i="120"/>
  <c r="I6" i="120"/>
  <c r="H6" i="120"/>
  <c r="G6" i="120"/>
  <c r="F6" i="120"/>
  <c r="E6" i="120"/>
  <c r="I5" i="120"/>
  <c r="H5" i="120"/>
  <c r="G5" i="120"/>
  <c r="F5" i="120"/>
  <c r="E5" i="120"/>
  <c r="I4" i="120"/>
  <c r="H4" i="120"/>
  <c r="G4" i="120"/>
  <c r="F4" i="120"/>
  <c r="E4" i="120"/>
  <c r="S12" i="111"/>
  <c r="M12" i="111"/>
  <c r="J12" i="111"/>
  <c r="E12" i="111"/>
  <c r="S11" i="111"/>
  <c r="M11" i="111"/>
  <c r="J11" i="111"/>
  <c r="E11" i="111"/>
  <c r="S10" i="111"/>
  <c r="M10" i="111"/>
  <c r="J10" i="111"/>
  <c r="E10" i="111"/>
  <c r="S9" i="111"/>
  <c r="M9" i="111"/>
  <c r="J9" i="111"/>
  <c r="E9" i="111"/>
  <c r="S7" i="111"/>
  <c r="M7" i="111"/>
  <c r="J7" i="111"/>
  <c r="E7" i="111"/>
  <c r="S6" i="111"/>
  <c r="M6" i="111"/>
  <c r="J6" i="111"/>
  <c r="E6" i="111"/>
  <c r="S5" i="111"/>
  <c r="M5" i="111"/>
  <c r="J5" i="111"/>
  <c r="E5" i="111"/>
  <c r="S4" i="111"/>
  <c r="M4" i="111"/>
  <c r="J4" i="111"/>
  <c r="E4" i="111"/>
  <c r="T8" i="19"/>
  <c r="T7" i="19"/>
  <c r="T5" i="19"/>
  <c r="T4" i="19"/>
  <c r="Q14" i="18"/>
  <c r="Q13" i="18"/>
  <c r="Q11" i="18"/>
  <c r="Q10" i="18"/>
  <c r="Q8" i="18"/>
  <c r="Q7" i="18"/>
  <c r="Q5" i="18"/>
  <c r="Q4" i="18"/>
  <c r="L3" i="18"/>
  <c r="M3" i="18"/>
  <c r="N3" i="18"/>
  <c r="O3" i="18"/>
  <c r="P3" i="18"/>
  <c r="Q3" i="18"/>
  <c r="P45" i="16" l="1"/>
  <c r="Q45" i="16" s="1"/>
  <c r="O45" i="16" s="1"/>
  <c r="P13" i="16"/>
  <c r="T13" i="16"/>
  <c r="U13" i="16" s="1"/>
  <c r="S13" i="16" s="1"/>
  <c r="E17" i="16"/>
  <c r="C17" i="16" s="1"/>
  <c r="Q57" i="16"/>
  <c r="O57" i="16" s="1"/>
  <c r="I22" i="79"/>
  <c r="G22" i="79" s="1"/>
  <c r="E55" i="79"/>
  <c r="C55" i="79" s="1"/>
  <c r="Q43" i="16"/>
  <c r="O43" i="16" s="1"/>
  <c r="Q55" i="16"/>
  <c r="O55" i="16" s="1"/>
  <c r="Q41" i="16"/>
  <c r="O41" i="16" s="1"/>
  <c r="Q51" i="16"/>
  <c r="O51" i="16" s="1"/>
  <c r="E54" i="16"/>
  <c r="C54" i="16" s="1"/>
  <c r="E8" i="16"/>
  <c r="C8" i="16" s="1"/>
  <c r="Q54" i="16"/>
  <c r="O54" i="16" s="1"/>
  <c r="M56" i="16"/>
  <c r="K56" i="16" s="1"/>
  <c r="M9" i="16"/>
  <c r="K9" i="16" s="1"/>
  <c r="Q53" i="16"/>
  <c r="O53" i="16" s="1"/>
  <c r="M8" i="16"/>
  <c r="K8" i="16" s="1"/>
  <c r="M18" i="16"/>
  <c r="K18" i="16" s="1"/>
  <c r="M26" i="16"/>
  <c r="K26" i="16" s="1"/>
  <c r="I58" i="79"/>
  <c r="G58" i="79" s="1"/>
  <c r="M52" i="79"/>
  <c r="K52" i="79" s="1"/>
  <c r="M60" i="79"/>
  <c r="K60" i="79" s="1"/>
  <c r="M42" i="16"/>
  <c r="K42" i="16" s="1"/>
  <c r="M59" i="16"/>
  <c r="K59" i="16" s="1"/>
  <c r="M57" i="16"/>
  <c r="K57" i="16" s="1"/>
  <c r="E41" i="16"/>
  <c r="C41" i="16" s="1"/>
  <c r="E43" i="16"/>
  <c r="C43" i="16" s="1"/>
  <c r="E47" i="16"/>
  <c r="C47" i="16" s="1"/>
  <c r="E49" i="16"/>
  <c r="C49" i="16" s="1"/>
  <c r="E51" i="16"/>
  <c r="C51" i="16" s="1"/>
  <c r="E53" i="16"/>
  <c r="C53" i="16" s="1"/>
  <c r="E55" i="16"/>
  <c r="C55" i="16" s="1"/>
  <c r="E57" i="16"/>
  <c r="C57" i="16" s="1"/>
  <c r="E59" i="16"/>
  <c r="C59" i="16" s="1"/>
  <c r="M19" i="16"/>
  <c r="K19" i="16" s="1"/>
  <c r="M11" i="16"/>
  <c r="K11" i="16" s="1"/>
  <c r="M21" i="16"/>
  <c r="K21" i="16" s="1"/>
  <c r="M16" i="16"/>
  <c r="K16" i="16" s="1"/>
  <c r="M24" i="16"/>
  <c r="K24" i="16" s="1"/>
  <c r="M41" i="16"/>
  <c r="K41" i="16" s="1"/>
  <c r="M43" i="16"/>
  <c r="K43" i="16" s="1"/>
  <c r="M47" i="16"/>
  <c r="K47" i="16" s="1"/>
  <c r="M49" i="16"/>
  <c r="K49" i="16" s="1"/>
  <c r="M51" i="16"/>
  <c r="K51" i="16" s="1"/>
  <c r="M53" i="16"/>
  <c r="K53" i="16" s="1"/>
  <c r="M55" i="16"/>
  <c r="K55" i="16" s="1"/>
  <c r="M27" i="16"/>
  <c r="K27" i="16" s="1"/>
  <c r="M13" i="16"/>
  <c r="K13" i="16" s="1"/>
  <c r="M22" i="16"/>
  <c r="K22" i="16" s="1"/>
  <c r="I11" i="16"/>
  <c r="G11" i="16" s="1"/>
  <c r="M17" i="16"/>
  <c r="K17" i="16" s="1"/>
  <c r="M25" i="16"/>
  <c r="K25" i="16" s="1"/>
  <c r="M10" i="16"/>
  <c r="K10" i="16" s="1"/>
  <c r="M20" i="16"/>
  <c r="K20" i="16" s="1"/>
  <c r="M28" i="16"/>
  <c r="K28" i="16" s="1"/>
  <c r="M15" i="16"/>
  <c r="K15" i="16" s="1"/>
  <c r="M23" i="16"/>
  <c r="K23" i="16" s="1"/>
  <c r="M54" i="16"/>
  <c r="K54" i="16" s="1"/>
  <c r="E19" i="16"/>
  <c r="C19" i="16" s="1"/>
  <c r="E40" i="16"/>
  <c r="C40" i="16" s="1"/>
  <c r="Q25" i="79"/>
  <c r="O25" i="79" s="1"/>
  <c r="M40" i="79"/>
  <c r="K40" i="79" s="1"/>
  <c r="M55" i="79"/>
  <c r="K55" i="79" s="1"/>
  <c r="Q26" i="79"/>
  <c r="O26" i="79" s="1"/>
  <c r="Q13" i="79"/>
  <c r="O13" i="79" s="1"/>
  <c r="M45" i="79"/>
  <c r="K45" i="79" s="1"/>
  <c r="M59" i="79"/>
  <c r="K59" i="79" s="1"/>
  <c r="P46" i="79"/>
  <c r="P44" i="79" s="1"/>
  <c r="T46" i="79"/>
  <c r="U46" i="79" s="1"/>
  <c r="S46" i="79" s="1"/>
  <c r="M40" i="16"/>
  <c r="K40" i="16" s="1"/>
  <c r="M45" i="16"/>
  <c r="K45" i="16" s="1"/>
  <c r="L46" i="16"/>
  <c r="M46" i="16" s="1"/>
  <c r="K46" i="16" s="1"/>
  <c r="M50" i="16"/>
  <c r="K50" i="16" s="1"/>
  <c r="Q42" i="16"/>
  <c r="O42" i="16" s="1"/>
  <c r="P46" i="16"/>
  <c r="Q46" i="16" s="1"/>
  <c r="O46" i="16" s="1"/>
  <c r="Q52" i="16"/>
  <c r="O52" i="16" s="1"/>
  <c r="I16" i="16"/>
  <c r="G16" i="16" s="1"/>
  <c r="E45" i="16"/>
  <c r="C45" i="16" s="1"/>
  <c r="E48" i="16"/>
  <c r="C48" i="16" s="1"/>
  <c r="E60" i="16"/>
  <c r="C60" i="16" s="1"/>
  <c r="E21" i="16"/>
  <c r="C21" i="16" s="1"/>
  <c r="Q48" i="16"/>
  <c r="O48" i="16" s="1"/>
  <c r="M48" i="16"/>
  <c r="K48" i="16" s="1"/>
  <c r="D46" i="16"/>
  <c r="D44" i="16" s="1"/>
  <c r="D63" i="16" s="1"/>
  <c r="E63" i="16" s="1"/>
  <c r="M60" i="16"/>
  <c r="K60" i="16" s="1"/>
  <c r="E11" i="16"/>
  <c r="C11" i="16" s="1"/>
  <c r="E22" i="16"/>
  <c r="C22" i="16" s="1"/>
  <c r="Q40" i="16"/>
  <c r="O40" i="16" s="1"/>
  <c r="E18" i="79"/>
  <c r="C18" i="79" s="1"/>
  <c r="I13" i="79"/>
  <c r="G13" i="79" s="1"/>
  <c r="I23" i="79"/>
  <c r="G23" i="79" s="1"/>
  <c r="I20" i="79"/>
  <c r="G20" i="79" s="1"/>
  <c r="I50" i="79"/>
  <c r="G50" i="79" s="1"/>
  <c r="E45" i="79"/>
  <c r="C45" i="79" s="1"/>
  <c r="I45" i="79"/>
  <c r="G45" i="79" s="1"/>
  <c r="E42" i="79"/>
  <c r="C42" i="79" s="1"/>
  <c r="Q27" i="79"/>
  <c r="O27" i="79" s="1"/>
  <c r="Q15" i="79"/>
  <c r="O15" i="79" s="1"/>
  <c r="U47" i="79"/>
  <c r="S47" i="79" s="1"/>
  <c r="I19" i="79"/>
  <c r="G19" i="79" s="1"/>
  <c r="U26" i="79"/>
  <c r="S26" i="79" s="1"/>
  <c r="I47" i="79"/>
  <c r="G47" i="79" s="1"/>
  <c r="Q11" i="79"/>
  <c r="O11" i="79" s="1"/>
  <c r="U55" i="79"/>
  <c r="S55" i="79" s="1"/>
  <c r="Q20" i="79"/>
  <c r="O20" i="79" s="1"/>
  <c r="L46" i="79"/>
  <c r="L44" i="79" s="1"/>
  <c r="Q42" i="79"/>
  <c r="O42" i="79" s="1"/>
  <c r="I8" i="79"/>
  <c r="G8" i="79" s="1"/>
  <c r="L14" i="79"/>
  <c r="M14" i="79" s="1"/>
  <c r="K14" i="79" s="1"/>
  <c r="Q21" i="79"/>
  <c r="O21" i="79" s="1"/>
  <c r="Q18" i="79"/>
  <c r="O18" i="79" s="1"/>
  <c r="U57" i="79"/>
  <c r="S57" i="79" s="1"/>
  <c r="H46" i="79"/>
  <c r="I46" i="79" s="1"/>
  <c r="G46" i="79" s="1"/>
  <c r="G30" i="79"/>
  <c r="U41" i="79"/>
  <c r="S41" i="79" s="1"/>
  <c r="T14" i="79"/>
  <c r="T12" i="79" s="1"/>
  <c r="T31" i="79" s="1"/>
  <c r="U31" i="79" s="1"/>
  <c r="I55" i="79"/>
  <c r="G55" i="79" s="1"/>
  <c r="M42" i="79"/>
  <c r="K42" i="79" s="1"/>
  <c r="D14" i="79"/>
  <c r="D12" i="79" s="1"/>
  <c r="D5" i="79" s="1"/>
  <c r="D46" i="79"/>
  <c r="E46" i="79" s="1"/>
  <c r="C46" i="79" s="1"/>
  <c r="I18" i="79"/>
  <c r="G18" i="79" s="1"/>
  <c r="M51" i="79"/>
  <c r="K51" i="79" s="1"/>
  <c r="M25" i="79"/>
  <c r="K25" i="79" s="1"/>
  <c r="Q19" i="79"/>
  <c r="O19" i="79" s="1"/>
  <c r="Q48" i="79"/>
  <c r="O48" i="79" s="1"/>
  <c r="E51" i="79"/>
  <c r="C51" i="79" s="1"/>
  <c r="K30" i="79"/>
  <c r="Q10" i="79"/>
  <c r="O10" i="79" s="1"/>
  <c r="I27" i="79"/>
  <c r="G27" i="79" s="1"/>
  <c r="I17" i="79"/>
  <c r="G17" i="79" s="1"/>
  <c r="Q9" i="79"/>
  <c r="O9" i="79" s="1"/>
  <c r="Q24" i="79"/>
  <c r="O24" i="79" s="1"/>
  <c r="M43" i="79"/>
  <c r="K43" i="79" s="1"/>
  <c r="Q22" i="79"/>
  <c r="O22" i="79" s="1"/>
  <c r="Q17" i="79"/>
  <c r="O17" i="79" s="1"/>
  <c r="M57" i="79"/>
  <c r="K57" i="79" s="1"/>
  <c r="I25" i="79"/>
  <c r="G25" i="79" s="1"/>
  <c r="M56" i="79"/>
  <c r="K56" i="79" s="1"/>
  <c r="I48" i="79"/>
  <c r="G48" i="79" s="1"/>
  <c r="U11" i="79"/>
  <c r="S11" i="79" s="1"/>
  <c r="I57" i="79"/>
  <c r="G57" i="79" s="1"/>
  <c r="E22" i="79"/>
  <c r="C22" i="79" s="1"/>
  <c r="I52" i="79"/>
  <c r="G52" i="79" s="1"/>
  <c r="I59" i="79"/>
  <c r="G59" i="79" s="1"/>
  <c r="M53" i="79"/>
  <c r="K53" i="79" s="1"/>
  <c r="U22" i="79"/>
  <c r="S22" i="79" s="1"/>
  <c r="U18" i="79"/>
  <c r="S18" i="79" s="1"/>
  <c r="E54" i="79"/>
  <c r="C54" i="79" s="1"/>
  <c r="E41" i="79"/>
  <c r="C41" i="79" s="1"/>
  <c r="I53" i="79"/>
  <c r="G53" i="79" s="1"/>
  <c r="I60" i="79"/>
  <c r="G60" i="79" s="1"/>
  <c r="E40" i="79"/>
  <c r="C40" i="79" s="1"/>
  <c r="E59" i="79"/>
  <c r="C59" i="79" s="1"/>
  <c r="M50" i="79"/>
  <c r="K50" i="79" s="1"/>
  <c r="E19" i="79"/>
  <c r="C19" i="79" s="1"/>
  <c r="E10" i="79"/>
  <c r="C10" i="79" s="1"/>
  <c r="E56" i="79"/>
  <c r="C56" i="79" s="1"/>
  <c r="M58" i="79"/>
  <c r="K58" i="79" s="1"/>
  <c r="M48" i="79"/>
  <c r="K48" i="79" s="1"/>
  <c r="U20" i="79"/>
  <c r="S20" i="79" s="1"/>
  <c r="U21" i="79"/>
  <c r="S21" i="79" s="1"/>
  <c r="U27" i="79"/>
  <c r="S27" i="79" s="1"/>
  <c r="M10" i="79"/>
  <c r="K10" i="79" s="1"/>
  <c r="I40" i="79"/>
  <c r="G40" i="79" s="1"/>
  <c r="Q56" i="79"/>
  <c r="O56" i="79" s="1"/>
  <c r="E58" i="79"/>
  <c r="C58" i="79" s="1"/>
  <c r="E53" i="79"/>
  <c r="C53" i="79" s="1"/>
  <c r="E47" i="79"/>
  <c r="C47" i="79" s="1"/>
  <c r="U10" i="79"/>
  <c r="S10" i="79" s="1"/>
  <c r="U28" i="79"/>
  <c r="S28" i="79" s="1"/>
  <c r="E11" i="79"/>
  <c r="C11" i="79" s="1"/>
  <c r="I16" i="79"/>
  <c r="G16" i="79" s="1"/>
  <c r="E23" i="79"/>
  <c r="C23" i="79" s="1"/>
  <c r="I24" i="79"/>
  <c r="G24" i="79" s="1"/>
  <c r="E52" i="79"/>
  <c r="C52" i="79" s="1"/>
  <c r="I41" i="79"/>
  <c r="G41" i="79" s="1"/>
  <c r="Q57" i="79"/>
  <c r="O57" i="79" s="1"/>
  <c r="E48" i="79"/>
  <c r="C48" i="79" s="1"/>
  <c r="E17" i="79"/>
  <c r="C17" i="79" s="1"/>
  <c r="I26" i="79"/>
  <c r="G26" i="79" s="1"/>
  <c r="U19" i="79"/>
  <c r="S19" i="79" s="1"/>
  <c r="U23" i="79"/>
  <c r="S23" i="79" s="1"/>
  <c r="I21" i="79"/>
  <c r="G21" i="79" s="1"/>
  <c r="M17" i="79"/>
  <c r="K17" i="79" s="1"/>
  <c r="Q45" i="79"/>
  <c r="O45" i="79" s="1"/>
  <c r="I28" i="79"/>
  <c r="G28" i="79" s="1"/>
  <c r="I43" i="79"/>
  <c r="G43" i="79" s="1"/>
  <c r="I56" i="79"/>
  <c r="G56" i="79" s="1"/>
  <c r="I51" i="79"/>
  <c r="G51" i="79" s="1"/>
  <c r="U8" i="79"/>
  <c r="S8" i="79" s="1"/>
  <c r="U17" i="79"/>
  <c r="S17" i="79" s="1"/>
  <c r="U24" i="79"/>
  <c r="S24" i="79" s="1"/>
  <c r="U25" i="79"/>
  <c r="S25" i="79" s="1"/>
  <c r="M13" i="79"/>
  <c r="K13" i="79" s="1"/>
  <c r="U13" i="79"/>
  <c r="S13" i="79" s="1"/>
  <c r="M20" i="79"/>
  <c r="K20" i="79" s="1"/>
  <c r="M18" i="79"/>
  <c r="K18" i="79" s="1"/>
  <c r="U53" i="79"/>
  <c r="S53" i="79" s="1"/>
  <c r="E26" i="79"/>
  <c r="C26" i="79" s="1"/>
  <c r="E15" i="79"/>
  <c r="C15" i="79" s="1"/>
  <c r="E28" i="79"/>
  <c r="C28" i="79" s="1"/>
  <c r="Q28" i="79"/>
  <c r="O28" i="79" s="1"/>
  <c r="I42" i="79"/>
  <c r="G42" i="79" s="1"/>
  <c r="Q59" i="79"/>
  <c r="O59" i="79" s="1"/>
  <c r="M49" i="79"/>
  <c r="K49" i="79" s="1"/>
  <c r="Q51" i="79"/>
  <c r="O51" i="79" s="1"/>
  <c r="Q50" i="79"/>
  <c r="O50" i="79" s="1"/>
  <c r="I10" i="79"/>
  <c r="G10" i="79" s="1"/>
  <c r="U15" i="79"/>
  <c r="S15" i="79" s="1"/>
  <c r="U9" i="79"/>
  <c r="S9" i="79" s="1"/>
  <c r="U42" i="79"/>
  <c r="S42" i="79" s="1"/>
  <c r="I11" i="79"/>
  <c r="G11" i="79" s="1"/>
  <c r="Q58" i="79"/>
  <c r="O58" i="79" s="1"/>
  <c r="Q8" i="79"/>
  <c r="O8" i="79" s="1"/>
  <c r="Q23" i="79"/>
  <c r="O23" i="79" s="1"/>
  <c r="I54" i="79"/>
  <c r="G54" i="79" s="1"/>
  <c r="M41" i="79"/>
  <c r="K41" i="79" s="1"/>
  <c r="M54" i="79"/>
  <c r="K54" i="79" s="1"/>
  <c r="Q52" i="79"/>
  <c r="O52" i="79" s="1"/>
  <c r="Q60" i="79"/>
  <c r="O60" i="79" s="1"/>
  <c r="E50" i="79"/>
  <c r="C50" i="79" s="1"/>
  <c r="Q53" i="79"/>
  <c r="O53" i="79" s="1"/>
  <c r="M26" i="79"/>
  <c r="K26" i="79" s="1"/>
  <c r="U49" i="79"/>
  <c r="S49" i="79" s="1"/>
  <c r="U40" i="79"/>
  <c r="S40" i="79" s="1"/>
  <c r="U45" i="79"/>
  <c r="S45" i="79" s="1"/>
  <c r="E27" i="79"/>
  <c r="C27" i="79" s="1"/>
  <c r="E13" i="79"/>
  <c r="C13" i="79" s="1"/>
  <c r="Q41" i="79"/>
  <c r="O41" i="79" s="1"/>
  <c r="Q54" i="79"/>
  <c r="O54" i="79" s="1"/>
  <c r="U48" i="79"/>
  <c r="S48" i="79" s="1"/>
  <c r="U43" i="79"/>
  <c r="S43" i="79" s="1"/>
  <c r="U58" i="79"/>
  <c r="S58" i="79" s="1"/>
  <c r="U54" i="79"/>
  <c r="S54" i="79" s="1"/>
  <c r="U59" i="79"/>
  <c r="S59" i="79" s="1"/>
  <c r="E9" i="79"/>
  <c r="C9" i="79" s="1"/>
  <c r="E25" i="79"/>
  <c r="C25" i="79" s="1"/>
  <c r="Q55" i="79"/>
  <c r="O55" i="79" s="1"/>
  <c r="Q16" i="79"/>
  <c r="O16" i="79" s="1"/>
  <c r="U51" i="79"/>
  <c r="S51" i="79" s="1"/>
  <c r="Q49" i="79"/>
  <c r="O49" i="79" s="1"/>
  <c r="M23" i="79"/>
  <c r="K23" i="79" s="1"/>
  <c r="U56" i="79"/>
  <c r="S56" i="79" s="1"/>
  <c r="U60" i="79"/>
  <c r="S60" i="79" s="1"/>
  <c r="U52" i="79"/>
  <c r="S52" i="79" s="1"/>
  <c r="Q40" i="79"/>
  <c r="O40" i="79" s="1"/>
  <c r="E24" i="79"/>
  <c r="C24" i="79" s="1"/>
  <c r="Q47" i="79"/>
  <c r="O47" i="79" s="1"/>
  <c r="U50" i="79"/>
  <c r="S50" i="79" s="1"/>
  <c r="M19" i="79"/>
  <c r="K19" i="79" s="1"/>
  <c r="M9" i="79"/>
  <c r="K9" i="79" s="1"/>
  <c r="I15" i="79"/>
  <c r="G15" i="79" s="1"/>
  <c r="I9" i="79"/>
  <c r="G9" i="79" s="1"/>
  <c r="M22" i="79"/>
  <c r="K22" i="79" s="1"/>
  <c r="E20" i="79"/>
  <c r="C20" i="79" s="1"/>
  <c r="M21" i="79"/>
  <c r="K21" i="79" s="1"/>
  <c r="P14" i="79"/>
  <c r="M28" i="79"/>
  <c r="K28" i="79" s="1"/>
  <c r="H14" i="79"/>
  <c r="M11" i="79"/>
  <c r="K11" i="79" s="1"/>
  <c r="E8" i="79"/>
  <c r="M15" i="79"/>
  <c r="K15" i="79" s="1"/>
  <c r="M16" i="79"/>
  <c r="K16" i="79" s="1"/>
  <c r="E43" i="79"/>
  <c r="M47" i="79"/>
  <c r="K47" i="79" s="1"/>
  <c r="I49" i="79"/>
  <c r="G49" i="79" s="1"/>
  <c r="E21" i="79"/>
  <c r="C21" i="79" s="1"/>
  <c r="E49" i="79"/>
  <c r="C49" i="79" s="1"/>
  <c r="U16" i="79"/>
  <c r="S16" i="79" s="1"/>
  <c r="M8" i="79"/>
  <c r="M24" i="79"/>
  <c r="K24" i="79" s="1"/>
  <c r="M27" i="79"/>
  <c r="K27" i="79" s="1"/>
  <c r="E16" i="79"/>
  <c r="C16" i="79" s="1"/>
  <c r="E57" i="79"/>
  <c r="C57" i="79" s="1"/>
  <c r="E60" i="79"/>
  <c r="C60" i="79" s="1"/>
  <c r="Q43" i="79"/>
  <c r="O43" i="79" s="1"/>
  <c r="E16" i="16"/>
  <c r="C16" i="16" s="1"/>
  <c r="P14" i="16"/>
  <c r="P12" i="16" s="1"/>
  <c r="I54" i="16"/>
  <c r="G54" i="16" s="1"/>
  <c r="Q21" i="16"/>
  <c r="O21" i="16" s="1"/>
  <c r="Q11" i="16"/>
  <c r="O11" i="16" s="1"/>
  <c r="M58" i="16"/>
  <c r="K58" i="16" s="1"/>
  <c r="I47" i="16"/>
  <c r="G47" i="16" s="1"/>
  <c r="U24" i="16"/>
  <c r="S24" i="16" s="1"/>
  <c r="M52" i="16"/>
  <c r="K52" i="16" s="1"/>
  <c r="Q13" i="16"/>
  <c r="O13" i="16" s="1"/>
  <c r="Q27" i="16"/>
  <c r="O27" i="16" s="1"/>
  <c r="H46" i="16"/>
  <c r="I46" i="16" s="1"/>
  <c r="G46" i="16" s="1"/>
  <c r="D14" i="16"/>
  <c r="E14" i="16" s="1"/>
  <c r="C14" i="16" s="1"/>
  <c r="Q19" i="16"/>
  <c r="O19" i="16" s="1"/>
  <c r="I60" i="16"/>
  <c r="G60" i="16" s="1"/>
  <c r="U54" i="16"/>
  <c r="S54" i="16" s="1"/>
  <c r="I42" i="16"/>
  <c r="G42" i="16" s="1"/>
  <c r="E42" i="16"/>
  <c r="C42" i="16" s="1"/>
  <c r="E10" i="16"/>
  <c r="C10" i="16" s="1"/>
  <c r="U28" i="16"/>
  <c r="S28" i="16" s="1"/>
  <c r="E9" i="16"/>
  <c r="C9" i="16" s="1"/>
  <c r="I20" i="16"/>
  <c r="G20" i="16" s="1"/>
  <c r="I24" i="16"/>
  <c r="G24" i="16" s="1"/>
  <c r="E13" i="16"/>
  <c r="C13" i="16" s="1"/>
  <c r="U11" i="16"/>
  <c r="S11" i="16" s="1"/>
  <c r="E28" i="16"/>
  <c r="C28" i="16" s="1"/>
  <c r="E50" i="16"/>
  <c r="C50" i="16" s="1"/>
  <c r="E52" i="16"/>
  <c r="C52" i="16" s="1"/>
  <c r="E56" i="16"/>
  <c r="C56" i="16" s="1"/>
  <c r="E58" i="16"/>
  <c r="C58" i="16" s="1"/>
  <c r="U10" i="16"/>
  <c r="S10" i="16" s="1"/>
  <c r="U45" i="16"/>
  <c r="S45" i="16" s="1"/>
  <c r="U56" i="16"/>
  <c r="S56" i="16" s="1"/>
  <c r="Q25" i="16"/>
  <c r="O25" i="16" s="1"/>
  <c r="U19" i="16"/>
  <c r="S19" i="16" s="1"/>
  <c r="U47" i="16"/>
  <c r="S47" i="16" s="1"/>
  <c r="E18" i="16"/>
  <c r="C18" i="16" s="1"/>
  <c r="Q20" i="16"/>
  <c r="O20" i="16" s="1"/>
  <c r="E26" i="16"/>
  <c r="C26" i="16" s="1"/>
  <c r="T14" i="16"/>
  <c r="I19" i="16"/>
  <c r="G19" i="16" s="1"/>
  <c r="Q26" i="16"/>
  <c r="O26" i="16" s="1"/>
  <c r="U59" i="16"/>
  <c r="S59" i="16" s="1"/>
  <c r="U57" i="16"/>
  <c r="S57" i="16" s="1"/>
  <c r="E23" i="16"/>
  <c r="C23" i="16" s="1"/>
  <c r="U51" i="16"/>
  <c r="S51" i="16" s="1"/>
  <c r="U58" i="16"/>
  <c r="S58" i="16" s="1"/>
  <c r="I50" i="16"/>
  <c r="G50" i="16" s="1"/>
  <c r="I41" i="16"/>
  <c r="G41" i="16" s="1"/>
  <c r="I43" i="16"/>
  <c r="G43" i="16" s="1"/>
  <c r="I49" i="16"/>
  <c r="G49" i="16" s="1"/>
  <c r="I51" i="16"/>
  <c r="G51" i="16" s="1"/>
  <c r="I53" i="16"/>
  <c r="G53" i="16" s="1"/>
  <c r="I55" i="16"/>
  <c r="G55" i="16" s="1"/>
  <c r="I57" i="16"/>
  <c r="G57" i="16" s="1"/>
  <c r="I59" i="16"/>
  <c r="G59" i="16" s="1"/>
  <c r="U50" i="16"/>
  <c r="S50" i="16" s="1"/>
  <c r="U23" i="16"/>
  <c r="S23" i="16" s="1"/>
  <c r="Q24" i="16"/>
  <c r="O24" i="16" s="1"/>
  <c r="E25" i="16"/>
  <c r="C25" i="16" s="1"/>
  <c r="H14" i="16"/>
  <c r="I14" i="16" s="1"/>
  <c r="G14" i="16" s="1"/>
  <c r="U42" i="16"/>
  <c r="S42" i="16" s="1"/>
  <c r="U25" i="16"/>
  <c r="S25" i="16" s="1"/>
  <c r="U52" i="16"/>
  <c r="S52" i="16" s="1"/>
  <c r="I22" i="16"/>
  <c r="G22" i="16" s="1"/>
  <c r="I23" i="16"/>
  <c r="G23" i="16" s="1"/>
  <c r="E20" i="16"/>
  <c r="C20" i="16" s="1"/>
  <c r="Q22" i="16"/>
  <c r="O22" i="16" s="1"/>
  <c r="Q49" i="16"/>
  <c r="O49" i="16" s="1"/>
  <c r="Q59" i="16"/>
  <c r="O59" i="16" s="1"/>
  <c r="T46" i="16"/>
  <c r="T44" i="16" s="1"/>
  <c r="U60" i="16"/>
  <c r="S60" i="16" s="1"/>
  <c r="U40" i="16"/>
  <c r="S40" i="16" s="1"/>
  <c r="U48" i="16"/>
  <c r="S48" i="16" s="1"/>
  <c r="U27" i="16"/>
  <c r="S27" i="16" s="1"/>
  <c r="U55" i="16"/>
  <c r="S55" i="16" s="1"/>
  <c r="I27" i="16"/>
  <c r="G27" i="16" s="1"/>
  <c r="L14" i="16"/>
  <c r="I45" i="16"/>
  <c r="G45" i="16" s="1"/>
  <c r="U26" i="16"/>
  <c r="S26" i="16" s="1"/>
  <c r="U22" i="16"/>
  <c r="S22" i="16" s="1"/>
  <c r="U15" i="16"/>
  <c r="S15" i="16" s="1"/>
  <c r="I21" i="16"/>
  <c r="G21" i="16" s="1"/>
  <c r="Q60" i="16"/>
  <c r="O60" i="16" s="1"/>
  <c r="I56" i="16"/>
  <c r="G56" i="16" s="1"/>
  <c r="U17" i="16"/>
  <c r="S17" i="16" s="1"/>
  <c r="U41" i="16"/>
  <c r="S41" i="16" s="1"/>
  <c r="U49" i="16"/>
  <c r="S49" i="16" s="1"/>
  <c r="I9" i="16"/>
  <c r="G9" i="16" s="1"/>
  <c r="Q50" i="16"/>
  <c r="O50" i="16" s="1"/>
  <c r="I17" i="16"/>
  <c r="G17" i="16" s="1"/>
  <c r="I18" i="16"/>
  <c r="G18" i="16" s="1"/>
  <c r="Q9" i="16"/>
  <c r="O9" i="16" s="1"/>
  <c r="Q58" i="16"/>
  <c r="O58" i="16" s="1"/>
  <c r="I28" i="16"/>
  <c r="G28" i="16" s="1"/>
  <c r="U21" i="16"/>
  <c r="S21" i="16" s="1"/>
  <c r="U8" i="16"/>
  <c r="I15" i="16"/>
  <c r="G15" i="16" s="1"/>
  <c r="I48" i="16"/>
  <c r="G48" i="16" s="1"/>
  <c r="Q16" i="16"/>
  <c r="O16" i="16" s="1"/>
  <c r="Q23" i="16"/>
  <c r="O23" i="16" s="1"/>
  <c r="Q17" i="16"/>
  <c r="O17" i="16" s="1"/>
  <c r="Q56" i="16"/>
  <c r="O56" i="16" s="1"/>
  <c r="E24" i="16"/>
  <c r="C24" i="16" s="1"/>
  <c r="Q10" i="16"/>
  <c r="O10" i="16" s="1"/>
  <c r="I40" i="16"/>
  <c r="Q8" i="16"/>
  <c r="I10" i="16"/>
  <c r="G10" i="16" s="1"/>
  <c r="I8" i="16"/>
  <c r="I52" i="16"/>
  <c r="G52" i="16" s="1"/>
  <c r="I58" i="16"/>
  <c r="G58" i="16" s="1"/>
  <c r="Q28" i="16"/>
  <c r="O28" i="16" s="1"/>
  <c r="I26" i="16"/>
  <c r="G26" i="16" s="1"/>
  <c r="I25" i="16"/>
  <c r="G25" i="16" s="1"/>
  <c r="U20" i="16"/>
  <c r="S20" i="16" s="1"/>
  <c r="U18" i="16"/>
  <c r="S18" i="16" s="1"/>
  <c r="U9" i="16"/>
  <c r="S9" i="16" s="1"/>
  <c r="U16" i="16"/>
  <c r="S16" i="16" s="1"/>
  <c r="Q18" i="16"/>
  <c r="O18" i="16" s="1"/>
  <c r="E15" i="16"/>
  <c r="C15" i="16" s="1"/>
  <c r="E27" i="16"/>
  <c r="C27" i="16" s="1"/>
  <c r="I13" i="16"/>
  <c r="G13" i="16" s="1"/>
  <c r="Q15" i="16"/>
  <c r="O15" i="16" s="1"/>
  <c r="T12" i="16" l="1"/>
  <c r="U12" i="16" s="1"/>
  <c r="S12" i="16" s="1"/>
  <c r="T44" i="79"/>
  <c r="T37" i="79" s="1"/>
  <c r="Q46" i="79"/>
  <c r="O46" i="79" s="1"/>
  <c r="L44" i="16"/>
  <c r="L37" i="16" s="1"/>
  <c r="E44" i="16"/>
  <c r="C44" i="16" s="1"/>
  <c r="E46" i="16"/>
  <c r="C46" i="16" s="1"/>
  <c r="D12" i="16"/>
  <c r="D5" i="16" s="1"/>
  <c r="P44" i="16"/>
  <c r="P37" i="16" s="1"/>
  <c r="L12" i="79"/>
  <c r="M12" i="79" s="1"/>
  <c r="K12" i="79" s="1"/>
  <c r="Q14" i="16"/>
  <c r="O14" i="16" s="1"/>
  <c r="P63" i="79"/>
  <c r="Q63" i="79" s="1"/>
  <c r="P37" i="79"/>
  <c r="Q44" i="79"/>
  <c r="O44" i="79" s="1"/>
  <c r="P31" i="16"/>
  <c r="Q31" i="16" s="1"/>
  <c r="P5" i="16"/>
  <c r="Q12" i="16"/>
  <c r="O12" i="16" s="1"/>
  <c r="H12" i="16"/>
  <c r="H5" i="16" s="1"/>
  <c r="D37" i="16"/>
  <c r="H44" i="16"/>
  <c r="H37" i="16" s="1"/>
  <c r="D44" i="79"/>
  <c r="E44" i="79" s="1"/>
  <c r="C44" i="79" s="1"/>
  <c r="M46" i="79"/>
  <c r="K46" i="79" s="1"/>
  <c r="M44" i="79"/>
  <c r="K44" i="79" s="1"/>
  <c r="L37" i="79"/>
  <c r="U14" i="79"/>
  <c r="S14" i="79" s="1"/>
  <c r="H44" i="79"/>
  <c r="E14" i="79"/>
  <c r="C14" i="79" s="1"/>
  <c r="L63" i="79"/>
  <c r="M63" i="79" s="1"/>
  <c r="U12" i="79"/>
  <c r="T5" i="79"/>
  <c r="I14" i="79"/>
  <c r="G14" i="79" s="1"/>
  <c r="H12" i="79"/>
  <c r="D31" i="79"/>
  <c r="E31" i="79" s="1"/>
  <c r="E12" i="79"/>
  <c r="C12" i="79" s="1"/>
  <c r="Q14" i="79"/>
  <c r="O14" i="79" s="1"/>
  <c r="P12" i="79"/>
  <c r="K8" i="79"/>
  <c r="C43" i="79"/>
  <c r="C8" i="79"/>
  <c r="U14" i="16"/>
  <c r="S14" i="16" s="1"/>
  <c r="T31" i="16"/>
  <c r="U31" i="16" s="1"/>
  <c r="U44" i="16"/>
  <c r="S44" i="16" s="1"/>
  <c r="T37" i="16"/>
  <c r="T63" i="16"/>
  <c r="U63" i="16" s="1"/>
  <c r="U46" i="16"/>
  <c r="S46" i="16" s="1"/>
  <c r="G8" i="16"/>
  <c r="S8" i="16"/>
  <c r="M14" i="16"/>
  <c r="K14" i="16" s="1"/>
  <c r="L12" i="16"/>
  <c r="O8" i="16"/>
  <c r="G40" i="16"/>
  <c r="T5" i="16" l="1"/>
  <c r="M29" i="79"/>
  <c r="E61" i="79"/>
  <c r="E61" i="16"/>
  <c r="U44" i="79"/>
  <c r="S44" i="79" s="1"/>
  <c r="T63" i="79"/>
  <c r="U63" i="79" s="1"/>
  <c r="L31" i="79"/>
  <c r="M31" i="79" s="1"/>
  <c r="M44" i="16"/>
  <c r="K44" i="16" s="1"/>
  <c r="L63" i="16"/>
  <c r="M63" i="16" s="1"/>
  <c r="E12" i="16"/>
  <c r="C12" i="16" s="1"/>
  <c r="H63" i="16"/>
  <c r="I63" i="16" s="1"/>
  <c r="I44" i="16"/>
  <c r="G44" i="16" s="1"/>
  <c r="D31" i="16"/>
  <c r="E31" i="16" s="1"/>
  <c r="L5" i="79"/>
  <c r="Q29" i="16"/>
  <c r="Q44" i="16"/>
  <c r="P63" i="16"/>
  <c r="Q63" i="16" s="1"/>
  <c r="I12" i="16"/>
  <c r="G12" i="16" s="1"/>
  <c r="H31" i="16"/>
  <c r="I31" i="16" s="1"/>
  <c r="Q61" i="79"/>
  <c r="D37" i="79"/>
  <c r="D63" i="79"/>
  <c r="E63" i="79" s="1"/>
  <c r="M61" i="79"/>
  <c r="I44" i="79"/>
  <c r="H63" i="79"/>
  <c r="I63" i="79" s="1"/>
  <c r="H37" i="79"/>
  <c r="I12" i="79"/>
  <c r="H31" i="79"/>
  <c r="I31" i="79" s="1"/>
  <c r="H5" i="79"/>
  <c r="S12" i="79"/>
  <c r="U29" i="79"/>
  <c r="E29" i="79"/>
  <c r="Q12" i="79"/>
  <c r="P31" i="79"/>
  <c r="Q31" i="79" s="1"/>
  <c r="P5" i="79"/>
  <c r="U61" i="16"/>
  <c r="U29" i="16"/>
  <c r="M12" i="16"/>
  <c r="L31" i="16"/>
  <c r="M31" i="16" s="1"/>
  <c r="L5" i="16"/>
  <c r="U61" i="79" l="1"/>
  <c r="M61" i="16"/>
  <c r="I61" i="16"/>
  <c r="E29" i="16"/>
  <c r="I29" i="16"/>
  <c r="O44" i="16"/>
  <c r="Q61" i="16"/>
  <c r="G44" i="79"/>
  <c r="I61" i="79"/>
  <c r="O12" i="79"/>
  <c r="Q29" i="79"/>
  <c r="G12" i="79"/>
  <c r="I29" i="79"/>
  <c r="K12" i="16"/>
  <c r="M29" i="16"/>
</calcChain>
</file>

<file path=xl/sharedStrings.xml><?xml version="1.0" encoding="utf-8"?>
<sst xmlns="http://schemas.openxmlformats.org/spreadsheetml/2006/main" count="4526" uniqueCount="1374">
  <si>
    <t>England</t>
  </si>
  <si>
    <t>Scotland</t>
  </si>
  <si>
    <t>Wales</t>
  </si>
  <si>
    <t>Northern Ireland</t>
  </si>
  <si>
    <t>United Kingdom</t>
  </si>
  <si>
    <t>Men</t>
  </si>
  <si>
    <t>Women</t>
  </si>
  <si>
    <t>All diagnoses</t>
  </si>
  <si>
    <t xml:space="preserve">Notes: </t>
  </si>
  <si>
    <t xml:space="preserve">Finished consultant episodes; ordinary admissions and day cases combined. Pregnancy cases not included. ICD-10 codes in parentheses. </t>
  </si>
  <si>
    <t xml:space="preserve">Source: 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</si>
  <si>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</si>
  <si>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</si>
  <si>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</si>
  <si>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</si>
  <si>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</si>
  <si>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</si>
  <si>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</si>
  <si>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</si>
  <si>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</si>
  <si>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Coronary heart disease  (I20-I25)</t>
  </si>
  <si>
    <t>Stroke (I60-I69)</t>
  </si>
  <si>
    <t>Stroke</t>
  </si>
  <si>
    <t>%</t>
  </si>
  <si>
    <t>Myocardial infarction</t>
  </si>
  <si>
    <t>All adults</t>
  </si>
  <si>
    <t>Angina</t>
  </si>
  <si>
    <t>CHD</t>
  </si>
  <si>
    <t>Any CVD</t>
  </si>
  <si>
    <t>Notes:</t>
  </si>
  <si>
    <t>Source:</t>
  </si>
  <si>
    <t>Heart failure</t>
  </si>
  <si>
    <t>2014/15</t>
  </si>
  <si>
    <t xml:space="preserve">Finished consultant episodes (FCE); ordinary admissions and day cases combined. Pregnancy cases not included. ICD-10 codes in parentheses. </t>
  </si>
  <si>
    <t>Figure 2.1a</t>
  </si>
  <si>
    <t>Figure 2.1b</t>
  </si>
  <si>
    <t>Figure 2.1c</t>
  </si>
  <si>
    <t>Figure 2.1d</t>
  </si>
  <si>
    <t>Figure 2.1e</t>
  </si>
  <si>
    <t>Figure 2.1f</t>
  </si>
  <si>
    <t>Figure 2.1g</t>
  </si>
  <si>
    <t>Figure 2.1h</t>
  </si>
  <si>
    <t>Figure 2.1i</t>
  </si>
  <si>
    <t>Figure 2.1j</t>
  </si>
  <si>
    <t>Coronary heart disease (men)</t>
  </si>
  <si>
    <t>Coronary heart disease (women)</t>
  </si>
  <si>
    <t>Stroke (men)</t>
  </si>
  <si>
    <t>Stroke (women)</t>
  </si>
  <si>
    <t>Figure 2.2d</t>
  </si>
  <si>
    <t>Coronary heart disease (I20-I25)</t>
  </si>
  <si>
    <t>Stroke (160-169)</t>
  </si>
  <si>
    <t>Angina pectoris (I20)</t>
  </si>
  <si>
    <t>Heart failure (I50)</t>
  </si>
  <si>
    <t>Cardiovascular disease (men)</t>
  </si>
  <si>
    <t>Cardiovascular disease (women)</t>
  </si>
  <si>
    <t>65-74</t>
  </si>
  <si>
    <t>75+</t>
  </si>
  <si>
    <t xml:space="preserve">For England, data for females up to and including 2011/12 is calculated as the difference between total finished consultant episodes and male consultant episodes.  </t>
  </si>
  <si>
    <t>Other cardiovascular disease</t>
  </si>
  <si>
    <t>2015/16</t>
  </si>
  <si>
    <t>Other cardiovascular disease (men)</t>
  </si>
  <si>
    <t>Other cardiovascular disease (women)</t>
  </si>
  <si>
    <t>Atrial fibrillation</t>
  </si>
  <si>
    <t>Figure 2.2e</t>
  </si>
  <si>
    <t>Figure 2.2f</t>
  </si>
  <si>
    <t>Figure 2.2g</t>
  </si>
  <si>
    <t xml:space="preserve">Differences between countries in the categorisation of episodes: in both England and Scotland, an FCE ends when the consultant changes.  </t>
  </si>
  <si>
    <t xml:space="preserve">However, in Scotland a change of sub-specialty results in a new FCE, whereas in England it does not, e.g. if a patient goes from a cardiac ward </t>
  </si>
  <si>
    <t>to an ITU and is still under the care of the same consultant, in England this would be counted as 1 FCE and in Scotland it would be counted as 2 FCE.</t>
  </si>
  <si>
    <t>2016/17</t>
  </si>
  <si>
    <t>Total</t>
  </si>
  <si>
    <t>I20-I25</t>
  </si>
  <si>
    <t>I60-I69</t>
  </si>
  <si>
    <t>I48</t>
  </si>
  <si>
    <t>I50</t>
  </si>
  <si>
    <t>G00-G99</t>
  </si>
  <si>
    <t>J00-J99</t>
  </si>
  <si>
    <t>K00-K93</t>
  </si>
  <si>
    <t>N00-N99</t>
  </si>
  <si>
    <t>S00-T98</t>
  </si>
  <si>
    <t>C00-D48</t>
  </si>
  <si>
    <t>Coronary heart disease</t>
  </si>
  <si>
    <t>Other cardiovascular diseases</t>
  </si>
  <si>
    <t>All diseases of the nervous system</t>
  </si>
  <si>
    <t>All diseases of the respiratory system</t>
  </si>
  <si>
    <t>All cancer</t>
  </si>
  <si>
    <t>All diseases of the digestive system</t>
  </si>
  <si>
    <t>All diseases of the genitourinary system</t>
  </si>
  <si>
    <t>Injury and poisoning</t>
  </si>
  <si>
    <t>All other causes</t>
  </si>
  <si>
    <t>All Other</t>
  </si>
  <si>
    <t>Other CVD</t>
  </si>
  <si>
    <t>Diabetes</t>
  </si>
  <si>
    <t>Vascular dementia (F01)</t>
  </si>
  <si>
    <t>Atrial fibrillation (I48)</t>
  </si>
  <si>
    <t>2017/18</t>
  </si>
  <si>
    <t>Congenital malformations of the circulatory system (Q20-Q28)</t>
  </si>
  <si>
    <t>Both</t>
  </si>
  <si>
    <t>INCIDENCE - HOSPITAL ADMISSIONS</t>
  </si>
  <si>
    <t>25-34</t>
  </si>
  <si>
    <t>35-44</t>
  </si>
  <si>
    <t>45-54</t>
  </si>
  <si>
    <t>55-64</t>
  </si>
  <si>
    <t>Aged 45-54</t>
  </si>
  <si>
    <t>Aged 55-64</t>
  </si>
  <si>
    <t>Aged 65-74</t>
  </si>
  <si>
    <t>Aged 75+</t>
  </si>
  <si>
    <t>Figure 2.4d</t>
  </si>
  <si>
    <t>Figure 2.4e</t>
  </si>
  <si>
    <t>Figure 2.4f</t>
  </si>
  <si>
    <t>Figure 2.4g</t>
  </si>
  <si>
    <t>Data for Figure 2.15</t>
  </si>
  <si>
    <t>Acute myocardial infarction (men)</t>
  </si>
  <si>
    <t>Acute myocardial infarction (women)</t>
  </si>
  <si>
    <t>Back to Table of Contents</t>
  </si>
  <si>
    <t>Region</t>
  </si>
  <si>
    <t xml:space="preserve"> Country</t>
  </si>
  <si>
    <t xml:space="preserve">GLOBAL </t>
  </si>
  <si>
    <t>EUROPE</t>
  </si>
  <si>
    <t>Austria</t>
  </si>
  <si>
    <t>Belgium</t>
  </si>
  <si>
    <t>Denmark</t>
  </si>
  <si>
    <t>Finland</t>
  </si>
  <si>
    <t>France</t>
  </si>
  <si>
    <t>Germany</t>
  </si>
  <si>
    <t>Greece</t>
  </si>
  <si>
    <t>Hungary</t>
  </si>
  <si>
    <t>Ireland</t>
  </si>
  <si>
    <t>Italy</t>
  </si>
  <si>
    <t>Netherlands</t>
  </si>
  <si>
    <t>Norway</t>
  </si>
  <si>
    <t>Poland</t>
  </si>
  <si>
    <t>Portugal</t>
  </si>
  <si>
    <t>Romania</t>
  </si>
  <si>
    <t>Russian Federation</t>
  </si>
  <si>
    <t>Spain</t>
  </si>
  <si>
    <t>Sweden</t>
  </si>
  <si>
    <t>Switzerland</t>
  </si>
  <si>
    <t>Ukraine</t>
  </si>
  <si>
    <t>NORTH AMERICA</t>
  </si>
  <si>
    <t>Canada</t>
  </si>
  <si>
    <t>United States</t>
  </si>
  <si>
    <t>LATIN AMERICA &amp; CARIBBEAN</t>
  </si>
  <si>
    <t>Brazil</t>
  </si>
  <si>
    <t>ASIA</t>
  </si>
  <si>
    <t>China</t>
  </si>
  <si>
    <t>India</t>
  </si>
  <si>
    <t>Japan</t>
  </si>
  <si>
    <t>Turkey</t>
  </si>
  <si>
    <t>United Arab Emirates</t>
  </si>
  <si>
    <t>AFRICA</t>
  </si>
  <si>
    <t>South Africa</t>
  </si>
  <si>
    <t>AUSTRALASIA</t>
  </si>
  <si>
    <t>Australia</t>
  </si>
  <si>
    <t>New Zealand</t>
  </si>
  <si>
    <t>I43-I43.9, I47-I48.9, I51.0-I51.4, I60-I63.9, I65-I66.9, I67.0-I67.3, I67.5-I67.6, I68.0-I68.2, I69.0-I69.3, I70.2-I70.8, I71-I73.9, I77-I83.9, I86-I89.0, I89.9, I98, K75.1</t>
  </si>
  <si>
    <t>Admissions</t>
  </si>
  <si>
    <t>Highest</t>
  </si>
  <si>
    <t>2nd</t>
  </si>
  <si>
    <t>3rd</t>
  </si>
  <si>
    <t>4th</t>
  </si>
  <si>
    <t>Lowest</t>
  </si>
  <si>
    <t>Data for figure 2.12</t>
  </si>
  <si>
    <t>Data for Figure 2.13</t>
  </si>
  <si>
    <t>Data for Figure 2.16</t>
  </si>
  <si>
    <t>English Region</t>
  </si>
  <si>
    <t>East Midlands</t>
  </si>
  <si>
    <t>East of England</t>
  </si>
  <si>
    <t>Greater London</t>
  </si>
  <si>
    <t>North East England</t>
  </si>
  <si>
    <t>North West England</t>
  </si>
  <si>
    <t>South East England</t>
  </si>
  <si>
    <t>South West England</t>
  </si>
  <si>
    <t>West Midlands</t>
  </si>
  <si>
    <t>Yorkshire and the Humber</t>
  </si>
  <si>
    <t>Q20-Q28</t>
  </si>
  <si>
    <t>Congenital malformations of the circulatory system</t>
  </si>
  <si>
    <t>F01</t>
  </si>
  <si>
    <t>Vascular dementia</t>
  </si>
  <si>
    <t>E10-E14</t>
  </si>
  <si>
    <t>E66</t>
  </si>
  <si>
    <t>Obesity</t>
  </si>
  <si>
    <t>Age</t>
  </si>
  <si>
    <t>Data for Figure 2.17</t>
  </si>
  <si>
    <t>Data for Figure 2.18</t>
  </si>
  <si>
    <t>Heart and circulatory diseases (CVD) (I00-I99)</t>
  </si>
  <si>
    <t>http://ghdx.healthdata.org/gbd-results-tool</t>
  </si>
  <si>
    <t>All figures are estimates. A/S = age standardised rate per 100,000 inhabitants.</t>
  </si>
  <si>
    <t>ICD-10 codes for coronary heart disease (CHD) I20-I25.9</t>
  </si>
  <si>
    <t>ICD-10 codes for cardiovascular disease (CVD) B33.2, G45-G46.8, I01-I01.9, I02.0, I05-I09.9, I11-I11.9, I20-I25.9, I28-I28.8, I30-I31.1, I31.8-I37.8, I38-I41.9, I42.1-I42.8,</t>
  </si>
  <si>
    <t>ICD-10 codes for stroke (CBVD) G45-G46.8, I60-I63.9, I65-I66.9, I67.0-I67.3, I67.5-I67.6, I68.1-I68.2, I69.0-I69.3</t>
  </si>
  <si>
    <t xml:space="preserve">Regions and countries as defined by the Global Health Data Exchange </t>
  </si>
  <si>
    <t>http://ghdx.healthdata.org/countries</t>
  </si>
  <si>
    <t>Myocardial infarction (I21-I22)</t>
  </si>
  <si>
    <t>** Scotland - figures for 2012/13 to 2014/15 do not include subsequent myocardial infarction (I22)</t>
  </si>
  <si>
    <t>Heart and circulatory system</t>
  </si>
  <si>
    <t>2018/19</t>
  </si>
  <si>
    <t>Heart Failure (I50)</t>
  </si>
  <si>
    <t>All heart and circulatory diseases (C38.0, F01, G45, I00-I99, P29, Q20-Q28)</t>
  </si>
  <si>
    <t>Malignant neoplasm: Heart (C38.0)</t>
  </si>
  <si>
    <t>Transient cerebral ischaemic attacks and related syndromes (G45)</t>
  </si>
  <si>
    <t>Cardiovascular disorders originating in the perinatal period (P29)</t>
  </si>
  <si>
    <t>Data for Figure 2.16(2)</t>
  </si>
  <si>
    <t>Least deprived quintile</t>
  </si>
  <si>
    <t>Most deprived quintile</t>
  </si>
  <si>
    <t>Least
deprived
quintile</t>
  </si>
  <si>
    <t>Most
deprived
quintile</t>
  </si>
  <si>
    <t>SIMD Quintiles</t>
  </si>
  <si>
    <t>All Adults</t>
  </si>
  <si>
    <t>Population estimates - local authority based by single year of age</t>
  </si>
  <si>
    <t>ONS Crown Copyright Reserved [from Nomis on 2 October 2019]</t>
  </si>
  <si>
    <t>date</t>
  </si>
  <si>
    <t>gender</t>
  </si>
  <si>
    <t>Great Britain</t>
  </si>
  <si>
    <t>E92000001</t>
  </si>
  <si>
    <t>S92000003</t>
  </si>
  <si>
    <t>W92000004</t>
  </si>
  <si>
    <t>N92000002</t>
  </si>
  <si>
    <t>K03000001</t>
  </si>
  <si>
    <t>K02000001</t>
  </si>
  <si>
    <t>Aged 16 to 24</t>
  </si>
  <si>
    <t>All Ages</t>
  </si>
  <si>
    <t>Aged 16 to 64</t>
  </si>
  <si>
    <t>Aged 18 to 24</t>
  </si>
  <si>
    <t>16-44</t>
  </si>
  <si>
    <t>45-64</t>
  </si>
  <si>
    <t>Aged 65+</t>
  </si>
  <si>
    <t>Age 16</t>
  </si>
  <si>
    <t>Age 17</t>
  </si>
  <si>
    <t>Age 18</t>
  </si>
  <si>
    <t>Age 19</t>
  </si>
  <si>
    <t>Aged 20-24</t>
  </si>
  <si>
    <t>Aged 25-29</t>
  </si>
  <si>
    <t>Aged 30-34</t>
  </si>
  <si>
    <t>Aged 35-39</t>
  </si>
  <si>
    <t>Aged 40-44</t>
  </si>
  <si>
    <t>Aged 45-49</t>
  </si>
  <si>
    <t>Aged 50-54</t>
  </si>
  <si>
    <t>Aged 55-59</t>
  </si>
  <si>
    <t>Aged 60-64</t>
  </si>
  <si>
    <t>Aged 65-69</t>
  </si>
  <si>
    <t>Aged 70-74</t>
  </si>
  <si>
    <t>Aged 75-79</t>
  </si>
  <si>
    <t>Aged 80-84</t>
  </si>
  <si>
    <t>Aged 85+</t>
  </si>
  <si>
    <t>Male</t>
  </si>
  <si>
    <t>Female</t>
  </si>
  <si>
    <t>ONS Crown Copyright Reserved [from Nomis on 5 April 2019]</t>
  </si>
  <si>
    <t>England and Wales</t>
  </si>
  <si>
    <t>K04000001</t>
  </si>
  <si>
    <t>16+</t>
  </si>
  <si>
    <t>18-24</t>
  </si>
  <si>
    <t>19-24</t>
  </si>
  <si>
    <t>18+</t>
  </si>
  <si>
    <t>19+</t>
  </si>
  <si>
    <t>19-64</t>
  </si>
  <si>
    <t>18-29</t>
  </si>
  <si>
    <t>30-44</t>
  </si>
  <si>
    <t>45-59</t>
  </si>
  <si>
    <t>60-75</t>
  </si>
  <si>
    <t>Age 75</t>
  </si>
  <si>
    <t>GLOBAL INCIDENCE</t>
  </si>
  <si>
    <t>Diseases of the circulatory system (I00-I99)</t>
  </si>
  <si>
    <t>I00-I99</t>
  </si>
  <si>
    <t>C38.0</t>
  </si>
  <si>
    <t>G45</t>
  </si>
  <si>
    <t>P29</t>
  </si>
  <si>
    <t>All heart and circulatory diseases</t>
  </si>
  <si>
    <t>Malignant neoplasm: Heart</t>
  </si>
  <si>
    <t>Transient cerebral ischaemic attacks and related syndromes</t>
  </si>
  <si>
    <t>Cardiovascular disorders originating in the perinatal period</t>
  </si>
  <si>
    <t>Data for figures 2.2d to 2.2g - Admissions</t>
  </si>
  <si>
    <t>Data for Figures 2.3 - Episodes</t>
  </si>
  <si>
    <t>Figure 2.3c</t>
  </si>
  <si>
    <t>Figure 2.3e</t>
  </si>
  <si>
    <t>Figure 2.3g</t>
  </si>
  <si>
    <t>Figure 2.3i</t>
  </si>
  <si>
    <t>Figure 2.3a</t>
  </si>
  <si>
    <t>Figure 2.3d</t>
  </si>
  <si>
    <t>Figure 2.3f</t>
  </si>
  <si>
    <t>Figure 2.3h</t>
  </si>
  <si>
    <t>Figure 2.3j</t>
  </si>
  <si>
    <t>Figure 2.3b</t>
  </si>
  <si>
    <t>Data for figures 2.4d to 2.4g - Episodes</t>
  </si>
  <si>
    <t>Other heart and circulatory diseases</t>
  </si>
  <si>
    <t>All other heart and circulatory diseases</t>
  </si>
  <si>
    <t>2019/20</t>
  </si>
  <si>
    <t>[accessed March 2021]</t>
  </si>
  <si>
    <t xml:space="preserve">This chapter reports on the morbidity of a number of heart and circulatory conditions, including cardiovascular disease (CVD), </t>
  </si>
  <si>
    <t xml:space="preserve">coronary heart disease (CHD), myocardial infarction (heart attack), heart failure, and stroke. </t>
  </si>
  <si>
    <t>Prevalence of selected cardiovascular conditions by UK nation and English region, United Kingdom - latest available</t>
  </si>
  <si>
    <t>Prevalence of cardiovascular conditions from GP patient registers, by UK local authority, latest available</t>
  </si>
  <si>
    <t>PREVALENCE - Health Surveys</t>
  </si>
  <si>
    <t>GLOBAL PREVALENCE</t>
  </si>
  <si>
    <t>Nation/Region</t>
  </si>
  <si>
    <t>ONS Code</t>
  </si>
  <si>
    <t>List size</t>
  </si>
  <si>
    <t>Coronary Heart Disease Register</t>
  </si>
  <si>
    <t>Stroke or Transient Ischaemic Attacks (TIA) Register</t>
  </si>
  <si>
    <t>Hypertension Register</t>
  </si>
  <si>
    <t>Heart Failure Register</t>
  </si>
  <si>
    <t>Atrial Fibrillation Register</t>
  </si>
  <si>
    <t>Peripheral Arterial Disease (PAD) Register</t>
  </si>
  <si>
    <t>BHF Heart &amp; Circulatory Diseases (CVD) Estimate</t>
  </si>
  <si>
    <t>N</t>
  </si>
  <si>
    <t xml:space="preserve">East Midlands </t>
  </si>
  <si>
    <t>E12000004</t>
  </si>
  <si>
    <t xml:space="preserve">East of England </t>
  </si>
  <si>
    <t>E12000006</t>
  </si>
  <si>
    <t xml:space="preserve">London </t>
  </si>
  <si>
    <t>E12000007</t>
  </si>
  <si>
    <t>E12000001</t>
  </si>
  <si>
    <t>E12000002</t>
  </si>
  <si>
    <t>E12000008</t>
  </si>
  <si>
    <t>E12000009</t>
  </si>
  <si>
    <t xml:space="preserve">West Midlands </t>
  </si>
  <si>
    <t>E12000005</t>
  </si>
  <si>
    <t xml:space="preserve">Yorkshire and The Humber </t>
  </si>
  <si>
    <t>E12000003</t>
  </si>
  <si>
    <t>Scotland (2018/19)</t>
  </si>
  <si>
    <t>-</t>
  </si>
  <si>
    <t>UK</t>
  </si>
  <si>
    <t>BHF CVD estimates based on latest prevalence data; NHS Digital/PH Scotland/StatsWales/DH Northern Ireland and health surveys: NHS Digital (England) and Welsh/Scottish Government; plus ONS population estimates</t>
  </si>
  <si>
    <t>https://digital.nhs.uk/data-and-information/publications/statistical/quality-and-outcomes-framework-achievement-prevalence-and-exceptions-data/2019-20</t>
  </si>
  <si>
    <t>https://gov.wales/general-medical-services-contract-quality-and-outcomes-framework-april-2018-march-2019</t>
  </si>
  <si>
    <t>Scotland - Public Health Scotland. GP prevalence data 2018/19</t>
  </si>
  <si>
    <t>https://beta.isdscotland.org/find-publications-and-data/health-services/primary-care/general-practice-disease-prevalence-data-visualisation/</t>
  </si>
  <si>
    <t>https://www.health-ni.gov.uk/topics/doh-statistics-and-research/quality-outcomes-framework-qof</t>
  </si>
  <si>
    <t>2004/05</t>
  </si>
  <si>
    <t>Stroke and TIA</t>
  </si>
  <si>
    <t xml:space="preserve"> </t>
  </si>
  <si>
    <t xml:space="preserve">For adults aged 16 years and over. Data have been weighted for non-response. </t>
  </si>
  <si>
    <t>CHD: Coronary heart disease, reported as doctor-diagnosed heart attack or angina.</t>
  </si>
  <si>
    <t>CVD: Cardiovascular disease, i.e. doctor-diagnosed heart attack, angina, heart murmur, abnormal heart rhythm or stroke.</t>
  </si>
  <si>
    <t>Where an "all adults" percentage was not available, a crude average of male/female values has been used.</t>
  </si>
  <si>
    <t xml:space="preserve">Copyright © 2018 NHS Digital. NHS Digital is the trading name of The Health and Social Care Information Centre </t>
  </si>
  <si>
    <t xml:space="preserve">Health Survey for England 2017, NHS Digital (2018) (accessed December 2018). </t>
  </si>
  <si>
    <t>https://digital.nhs.uk/data-and-information/publications/statistical/health-survey-for-england/2017</t>
  </si>
  <si>
    <t>For adults aged 16 years and over.</t>
  </si>
  <si>
    <t>Any CVD: Any cardiovascular condition, including IHD (heart attack or angina), stroke, heart murmur, abnormal heart rhythm or 'other heart trouble' - excludes diabetes and high blood pressure.</t>
  </si>
  <si>
    <t>The Scottish Government (2020). The Scottish Health Survey 2019.</t>
  </si>
  <si>
    <t>https://www2.gov.scot/Topics/Statistics/Browse/Health/scottish-health-survey</t>
  </si>
  <si>
    <t>16-24</t>
  </si>
  <si>
    <t xml:space="preserve"> -</t>
  </si>
  <si>
    <t>CHD or Stroke</t>
  </si>
  <si>
    <t>16-34</t>
  </si>
  <si>
    <t>For all adults aged 16 years and over.</t>
  </si>
  <si>
    <t>Data have been weighted for non-response.</t>
  </si>
  <si>
    <t>Data for 'Any CVD' for the years 2003, 2006, and 2011 is calculated as the unweighted average of male/female data.</t>
  </si>
  <si>
    <t xml:space="preserve">16-44 </t>
  </si>
  <si>
    <t xml:space="preserve">45-64 </t>
  </si>
  <si>
    <t xml:space="preserve">65+ </t>
  </si>
  <si>
    <t>Adults aged 16 years and over.</t>
  </si>
  <si>
    <t>https://gov.wales/adult-general-health-and-illness-national-survey-wales-april-2019-march-2020</t>
  </si>
  <si>
    <t>Equivalised household income quintile</t>
  </si>
  <si>
    <t>For all adults aged 35 years and over.</t>
  </si>
  <si>
    <t>Data in this table are age-standardised.</t>
  </si>
  <si>
    <t>Copyright © 2018 NHS Digital. NHS Digital is the trading name of The Health and Social Care Information Centre a non-departmental body created by statute.</t>
  </si>
  <si>
    <t>CVD: Cardiovascular disease, i.e. had cardiovascular condition; excludes high blood pressure</t>
  </si>
  <si>
    <t>Any CVD: Any cardiovascular condition, including CHD (heart attack or angina), stroke, heart murmur, abnormal heart rhythm or 'other heart trouble' - excludes high blood pressure</t>
  </si>
  <si>
    <t>Any CVD: Any cardiovascular condition, including CHD (heart attack or angina), stroke, heart murmur, abnormal heart rhythm or 'other heart trouble' - excludes diabetes and high blood pressure</t>
  </si>
  <si>
    <t>Nation</t>
  </si>
  <si>
    <t>ICD-10 codes for Cardiovascular disease (CVD) B33.2, G45-G46.8, I01-I01.9, I02.0, I05-I09.9, I11-I11.9, I20-I25.9, I28-I28.8, I30-I31.1, I31.8-I37.8, I38-I41.9, I42.1-I42.8,</t>
  </si>
  <si>
    <t>ICD-10 codes for Coronary Heart disease (CHD) I20-I25.9</t>
  </si>
  <si>
    <t>ICD-10 codes for Stroke (CBVD) G45-G46.8, I60-I63.9, I65-I66.9, I67.0-I67.3, I67.5-I67.6, I68.1-I68.2, I69.0-I69.3</t>
  </si>
  <si>
    <t>United Kingdom #</t>
  </si>
  <si>
    <t>England #</t>
  </si>
  <si>
    <t>Scotland #</t>
  </si>
  <si>
    <t>Wales #</t>
  </si>
  <si>
    <t>Northern Ireland #</t>
  </si>
  <si>
    <t>All figures are modelled estimates. For UK patient data please consult earlier tables in this chapter.</t>
  </si>
  <si>
    <t>A/S = age standardised rate per 100,000 inhabitants.</t>
  </si>
  <si>
    <t>Drawing on data from hospitals and surveys, we present latest estimates and trends.</t>
  </si>
  <si>
    <t>Table 2.7 Prevalence of selected cardiovascular conditions by nation and region, United Kingdom, latest available</t>
  </si>
  <si>
    <t>For England and Northern Ireland, male/female estimates are pro rata based on finished consultant episodes splits, rounded.</t>
  </si>
  <si>
    <t>Prevalence of heart and circulatory complaints from national survey by IMD quintile, Wales 2019/20</t>
  </si>
  <si>
    <t xml:space="preserve">Quintile 1 (most deprived) </t>
  </si>
  <si>
    <t xml:space="preserve">Quintile 2 </t>
  </si>
  <si>
    <t xml:space="preserve">Quintile 3 </t>
  </si>
  <si>
    <t xml:space="preserve">Quintile 4 </t>
  </si>
  <si>
    <t xml:space="preserve">Quintile 5 (least deprived) </t>
  </si>
  <si>
    <t>Heart &amp; Circulatory Complaints</t>
  </si>
  <si>
    <t>National Survey for Wales: April 2019 to March 2020 adult general health and illness by WIMD deprivation quintile (accessed March 2021)</t>
  </si>
  <si>
    <t>LA Code</t>
  </si>
  <si>
    <t>LA/DC/UA</t>
  </si>
  <si>
    <t>Ceremonial County (Eng/Wal)</t>
  </si>
  <si>
    <t>Region/Nation</t>
  </si>
  <si>
    <t>4N</t>
  </si>
  <si>
    <t>E06000055</t>
  </si>
  <si>
    <t>Bedford</t>
  </si>
  <si>
    <t>Bedfordshire</t>
  </si>
  <si>
    <t>ENG</t>
  </si>
  <si>
    <t>E06000056</t>
  </si>
  <si>
    <t>Central Bedfordshire</t>
  </si>
  <si>
    <t>E06000032</t>
  </si>
  <si>
    <t>Luton</t>
  </si>
  <si>
    <t>E06000036</t>
  </si>
  <si>
    <t>Bracknell Forest</t>
  </si>
  <si>
    <t>Berkshire</t>
  </si>
  <si>
    <t>South East</t>
  </si>
  <si>
    <t>E06000038</t>
  </si>
  <si>
    <t>Reading</t>
  </si>
  <si>
    <t>E06000039</t>
  </si>
  <si>
    <t>Slough</t>
  </si>
  <si>
    <t>E06000037</t>
  </si>
  <si>
    <t>West Berkshire</t>
  </si>
  <si>
    <t>E06000040</t>
  </si>
  <si>
    <t>Windsor and Maidenhead</t>
  </si>
  <si>
    <t>E06000041</t>
  </si>
  <si>
    <t>Wokingham</t>
  </si>
  <si>
    <t>E06000023</t>
  </si>
  <si>
    <t>Bristol, City of</t>
  </si>
  <si>
    <t>Bristol</t>
  </si>
  <si>
    <t>South West</t>
  </si>
  <si>
    <t>E06000060</t>
  </si>
  <si>
    <t>Buckinghamshire</t>
  </si>
  <si>
    <t>E06000042</t>
  </si>
  <si>
    <t>Milton Keynes</t>
  </si>
  <si>
    <t>E07000008</t>
  </si>
  <si>
    <t>Cambridge</t>
  </si>
  <si>
    <t>Cambridgeshire</t>
  </si>
  <si>
    <t>E07000009</t>
  </si>
  <si>
    <t>East Cambridgeshire</t>
  </si>
  <si>
    <t>E07000010</t>
  </si>
  <si>
    <t>Fenland</t>
  </si>
  <si>
    <t>E07000011</t>
  </si>
  <si>
    <t>Huntingdonshire</t>
  </si>
  <si>
    <t>E06000031</t>
  </si>
  <si>
    <t>Peterborough</t>
  </si>
  <si>
    <t>E07000012</t>
  </si>
  <si>
    <t>South Cambridgeshire</t>
  </si>
  <si>
    <t>E06000049</t>
  </si>
  <si>
    <t>Cheshire East</t>
  </si>
  <si>
    <t>Cheshire</t>
  </si>
  <si>
    <t>North West</t>
  </si>
  <si>
    <t>E06000050</t>
  </si>
  <si>
    <t>Cheshire West and Chester</t>
  </si>
  <si>
    <t>E06000006</t>
  </si>
  <si>
    <t>Halton</t>
  </si>
  <si>
    <t>E06000007</t>
  </si>
  <si>
    <t>Warrington</t>
  </si>
  <si>
    <t>E06000052</t>
  </si>
  <si>
    <t>Cornwall</t>
  </si>
  <si>
    <t>E06000053</t>
  </si>
  <si>
    <t>Isles of Scilly</t>
  </si>
  <si>
    <t>E06000047</t>
  </si>
  <si>
    <t>County Durham</t>
  </si>
  <si>
    <t>North East</t>
  </si>
  <si>
    <t>E06000005</t>
  </si>
  <si>
    <t>Darlington</t>
  </si>
  <si>
    <t>E06000001</t>
  </si>
  <si>
    <t>Hartlepool</t>
  </si>
  <si>
    <t>E06000004</t>
  </si>
  <si>
    <t>Stockton-on-Tees</t>
  </si>
  <si>
    <t>E07000026</t>
  </si>
  <si>
    <t>Allerdale</t>
  </si>
  <si>
    <t>Cumbria</t>
  </si>
  <si>
    <t>E07000027</t>
  </si>
  <si>
    <t>Barrow-in-Furness</t>
  </si>
  <si>
    <t>E07000028</t>
  </si>
  <si>
    <t>Carlisle</t>
  </si>
  <si>
    <t>E07000029</t>
  </si>
  <si>
    <t>Copeland</t>
  </si>
  <si>
    <t>E07000030</t>
  </si>
  <si>
    <t>Eden</t>
  </si>
  <si>
    <t>E07000031</t>
  </si>
  <si>
    <t>South Lakeland</t>
  </si>
  <si>
    <t>E07000032</t>
  </si>
  <si>
    <t>Amber Valley</t>
  </si>
  <si>
    <t>Derbyshire</t>
  </si>
  <si>
    <t>E07000033</t>
  </si>
  <si>
    <t>Bolsover</t>
  </si>
  <si>
    <t>E07000034</t>
  </si>
  <si>
    <t>Chesterfield</t>
  </si>
  <si>
    <t>E06000015</t>
  </si>
  <si>
    <t>Derby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</si>
  <si>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</si>
  <si>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</si>
  <si>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</si>
  <si>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</si>
  <si>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</si>
  <si>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</si>
  <si>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</si>
  <si>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</si>
  <si>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</si>
  <si>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</si>
  <si>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E07000040</t>
  </si>
  <si>
    <t>East Devon</t>
  </si>
  <si>
    <t>Devon</t>
  </si>
  <si>
    <t>E07000041</t>
  </si>
  <si>
    <t>Exeter</t>
  </si>
  <si>
    <t>E07000042</t>
  </si>
  <si>
    <t>Mid Devon</t>
  </si>
  <si>
    <t>E07000043</t>
  </si>
  <si>
    <t>North Devon</t>
  </si>
  <si>
    <t>E06000026</t>
  </si>
  <si>
    <t>Plymouth</t>
  </si>
  <si>
    <t>E07000044</t>
  </si>
  <si>
    <t>South Hams</t>
  </si>
  <si>
    <t>E07000045</t>
  </si>
  <si>
    <t>Teignbridge</t>
  </si>
  <si>
    <t>E06000027</t>
  </si>
  <si>
    <t>Torbay</t>
  </si>
  <si>
    <t>E07000046</t>
  </si>
  <si>
    <t>Torridge</t>
  </si>
  <si>
    <t>E07000047</t>
  </si>
  <si>
    <t>West Devon</t>
  </si>
  <si>
    <t>E06000058</t>
  </si>
  <si>
    <t>Bournemouth, Christchurch and Poole</t>
  </si>
  <si>
    <t>Dorset</t>
  </si>
  <si>
    <t>E06000059</t>
  </si>
  <si>
    <t>E06000043</t>
  </si>
  <si>
    <t>Brighton and Hove</t>
  </si>
  <si>
    <t>East Sussex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</si>
  <si>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</si>
  <si>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</si>
  <si>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</si>
  <si>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</si>
  <si>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</si>
  <si>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</si>
  <si>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</si>
  <si>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</si>
  <si>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</si>
  <si>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</si>
  <si>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E07000066</t>
  </si>
  <si>
    <t>Basildon</t>
  </si>
  <si>
    <t>Essex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</si>
  <si>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</si>
  <si>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</si>
  <si>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</si>
  <si>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</si>
  <si>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</si>
  <si>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</si>
  <si>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</si>
  <si>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</si>
  <si>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</si>
  <si>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</si>
  <si>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</si>
  <si>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</si>
  <si>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</si>
  <si>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</si>
  <si>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</si>
  <si>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</si>
  <si>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</si>
  <si>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</si>
  <si>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E06000033</t>
  </si>
  <si>
    <t>Southend-on-Sea</t>
  </si>
  <si>
    <t>E07000076</t>
  </si>
  <si>
    <t>Tendring</t>
  </si>
  <si>
    <t>E06000034</t>
  </si>
  <si>
    <t>Thurrock</t>
  </si>
  <si>
    <t>E07000077</t>
  </si>
  <si>
    <t>Uttlesford</t>
  </si>
  <si>
    <t>E07000078</t>
  </si>
  <si>
    <t>Cheltenham</t>
  </si>
  <si>
    <t>Gloucestershire</t>
  </si>
  <si>
    <t>E07000079</t>
  </si>
  <si>
    <t>Cotswold</t>
  </si>
  <si>
    <t>E07000080</t>
  </si>
  <si>
    <t>Forest of Dean</t>
  </si>
  <si>
    <t>E07000081</t>
  </si>
  <si>
    <t>Gloucester</t>
  </si>
  <si>
    <t>E06000025</t>
  </si>
  <si>
    <t>South Gloucestershire</t>
  </si>
  <si>
    <t>E07000082</t>
  </si>
  <si>
    <t>Stroud</t>
  </si>
  <si>
    <t>E07000083</t>
  </si>
  <si>
    <t>Tewkesbury</t>
  </si>
  <si>
    <t>E09000002</t>
  </si>
  <si>
    <t>Barking and Dagenham</t>
  </si>
  <si>
    <t>London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</si>
  <si>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</si>
  <si>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</si>
  <si>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</si>
  <si>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</si>
  <si>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</si>
  <si>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</si>
  <si>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</si>
  <si>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</si>
  <si>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</si>
  <si>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</si>
  <si>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E09000001</t>
  </si>
  <si>
    <t>City of London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</si>
  <si>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</si>
  <si>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</si>
  <si>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</si>
  <si>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</si>
  <si>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</si>
  <si>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</si>
  <si>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</si>
  <si>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</si>
  <si>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</si>
  <si>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</si>
  <si>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</si>
  <si>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</si>
  <si>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</si>
  <si>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</si>
  <si>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</si>
  <si>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</si>
  <si>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</si>
  <si>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</si>
  <si>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</si>
  <si>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</si>
  <si>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</si>
  <si>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</si>
  <si>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</si>
  <si>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</si>
  <si>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</si>
  <si>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</si>
  <si>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</si>
  <si>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</si>
  <si>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</si>
  <si>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</si>
  <si>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</si>
  <si>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</si>
  <si>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</si>
  <si>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</si>
  <si>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</si>
  <si>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</si>
  <si>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</si>
  <si>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</si>
  <si>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</si>
  <si>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</si>
  <si>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</si>
  <si>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</si>
  <si>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</si>
  <si>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</si>
  <si>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</si>
  <si>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</si>
  <si>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</si>
  <si>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</si>
  <si>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</si>
  <si>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</si>
  <si>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</si>
  <si>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</si>
  <si>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E08000001</t>
  </si>
  <si>
    <t>Bolton</t>
  </si>
  <si>
    <t>Greater Manchester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</si>
  <si>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</si>
  <si>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</si>
  <si>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</si>
  <si>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</si>
  <si>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</si>
  <si>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</si>
  <si>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</si>
  <si>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</si>
  <si>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</si>
  <si>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</si>
  <si>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</si>
  <si>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</si>
  <si>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</si>
  <si>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</si>
  <si>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</si>
  <si>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</si>
  <si>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</si>
  <si>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</si>
  <si>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E07000084</t>
  </si>
  <si>
    <t>Basingstoke and Deane</t>
  </si>
  <si>
    <t>Hampshire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</si>
  <si>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</si>
  <si>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</si>
  <si>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</si>
  <si>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</si>
  <si>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</si>
  <si>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</si>
  <si>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</si>
  <si>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</si>
  <si>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</si>
  <si>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</si>
  <si>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</si>
  <si>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</si>
  <si>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</si>
  <si>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</si>
  <si>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E06000044</t>
  </si>
  <si>
    <t>Portsmouth</t>
  </si>
  <si>
    <t>E07000092</t>
  </si>
  <si>
    <t>Rushmoor</t>
  </si>
  <si>
    <t>E06000045</t>
  </si>
  <si>
    <t>Southampton</t>
  </si>
  <si>
    <t>E07000093</t>
  </si>
  <si>
    <t>Test Valley</t>
  </si>
  <si>
    <t>E07000094</t>
  </si>
  <si>
    <t>Winchester</t>
  </si>
  <si>
    <t>E06000019</t>
  </si>
  <si>
    <t>Herefordshire, County of</t>
  </si>
  <si>
    <t>Herefordshire</t>
  </si>
  <si>
    <t>E07000095</t>
  </si>
  <si>
    <t>Broxbourne</t>
  </si>
  <si>
    <t>Hertfordshire</t>
  </si>
  <si>
    <t>E07000096</t>
  </si>
  <si>
    <t>Dacorum</t>
  </si>
  <si>
    <t>E07000242</t>
  </si>
  <si>
    <t>East Hertfordshire</t>
  </si>
  <si>
    <t>E07000098</t>
  </si>
  <si>
    <t>Hertsmere</t>
  </si>
  <si>
    <t>E07000099</t>
  </si>
  <si>
    <t>North Hertfordshire</t>
  </si>
  <si>
    <t>E07000240</t>
  </si>
  <si>
    <t>St Albans</t>
  </si>
  <si>
    <t>E07000243</t>
  </si>
  <si>
    <t>Stevenage</t>
  </si>
  <si>
    <t>E07000102</t>
  </si>
  <si>
    <t>Three Rivers</t>
  </si>
  <si>
    <t>E07000103</t>
  </si>
  <si>
    <t>Watford</t>
  </si>
  <si>
    <t>E07000241</t>
  </si>
  <si>
    <t>Welwyn Hatfield</t>
  </si>
  <si>
    <t>E06000046</t>
  </si>
  <si>
    <t>Isle of Wight</t>
  </si>
  <si>
    <t>E07000105</t>
  </si>
  <si>
    <t>Ashford</t>
  </si>
  <si>
    <t>Kent</t>
  </si>
  <si>
    <t>E07000106</t>
  </si>
  <si>
    <t>Canterbury</t>
  </si>
  <si>
    <t>E07000107</t>
  </si>
  <si>
    <t>Dartford</t>
  </si>
  <si>
    <t>E07000108</t>
  </si>
  <si>
    <t>Dover</t>
  </si>
  <si>
    <t>E07000112</t>
  </si>
  <si>
    <t>Folkestone and Hythe</t>
  </si>
  <si>
    <t>E07000109</t>
  </si>
  <si>
    <t>Gravesham</t>
  </si>
  <si>
    <t>E07000110</t>
  </si>
  <si>
    <t>Maidstone</t>
  </si>
  <si>
    <t>E06000035</t>
  </si>
  <si>
    <t>Medway</t>
  </si>
  <si>
    <t>E07000111</t>
  </si>
  <si>
    <t>Sevenoaks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</si>
  <si>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</si>
  <si>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</si>
  <si>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</si>
  <si>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</si>
  <si>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</si>
  <si>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</si>
  <si>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</si>
  <si>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</si>
  <si>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E06000008</t>
  </si>
  <si>
    <t>Blackburn with Darwen</t>
  </si>
  <si>
    <t>Lancashire</t>
  </si>
  <si>
    <t>E06000009</t>
  </si>
  <si>
    <t>Blackpool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</si>
  <si>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</si>
  <si>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</si>
  <si>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</si>
  <si>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</si>
  <si>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</si>
  <si>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</si>
  <si>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</si>
  <si>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</si>
  <si>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</si>
  <si>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</si>
  <si>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</si>
  <si>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</si>
  <si>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</si>
  <si>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</si>
  <si>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</si>
  <si>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</si>
  <si>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</si>
  <si>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</si>
  <si>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</si>
  <si>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</si>
  <si>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</si>
  <si>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</si>
  <si>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</si>
  <si>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</si>
  <si>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E07000129</t>
  </si>
  <si>
    <t>Blaby</t>
  </si>
  <si>
    <t>Leicestershire</t>
  </si>
  <si>
    <t>E07000130</t>
  </si>
  <si>
    <t>Charnwood</t>
  </si>
  <si>
    <t>E07000131</t>
  </si>
  <si>
    <t>Harborough</t>
  </si>
  <si>
    <t>E07000132</t>
  </si>
  <si>
    <t>Hinckley and Bosworth</t>
  </si>
  <si>
    <t>E06000016</t>
  </si>
  <si>
    <t>Leicester</t>
  </si>
  <si>
    <t>E07000133</t>
  </si>
  <si>
    <t>Melton</t>
  </si>
  <si>
    <t>E07000134</t>
  </si>
  <si>
    <t>North West Leicestershire</t>
  </si>
  <si>
    <t>E07000135</t>
  </si>
  <si>
    <t>Oadby and Wigston</t>
  </si>
  <si>
    <t>E07000136</t>
  </si>
  <si>
    <t>Boston</t>
  </si>
  <si>
    <t>Lincolnshire</t>
  </si>
  <si>
    <t>E07000137</t>
  </si>
  <si>
    <t>East Lindsey</t>
  </si>
  <si>
    <t>E07000138</t>
  </si>
  <si>
    <t>Lincoln</t>
  </si>
  <si>
    <t>E06000012</t>
  </si>
  <si>
    <t>North East Lincolnshire</t>
  </si>
  <si>
    <t>Yorkshire &amp; The Humber</t>
  </si>
  <si>
    <t>E07000139</t>
  </si>
  <si>
    <t>North Kesteven</t>
  </si>
  <si>
    <t>E06000013</t>
  </si>
  <si>
    <t>North Lincolnshire</t>
  </si>
  <si>
    <t>E07000140</t>
  </si>
  <si>
    <t>South Holland</t>
  </si>
  <si>
    <t>E07000141</t>
  </si>
  <si>
    <t>South Kesteven</t>
  </si>
  <si>
    <t>E07000142</t>
  </si>
  <si>
    <t>West Lindsey</t>
  </si>
  <si>
    <t>E08000011</t>
  </si>
  <si>
    <t>Knowsley</t>
  </si>
  <si>
    <t>Merseyside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</si>
  <si>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</si>
  <si>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</si>
  <si>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</si>
  <si>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</si>
  <si>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</si>
  <si>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</si>
  <si>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</si>
  <si>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</si>
  <si>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E07000143</t>
  </si>
  <si>
    <t>Breckland</t>
  </si>
  <si>
    <t>Norfolk</t>
  </si>
  <si>
    <t>E07000144</t>
  </si>
  <si>
    <t>Broadland</t>
  </si>
  <si>
    <t>E07000145</t>
  </si>
  <si>
    <t>Great Yarmouth</t>
  </si>
  <si>
    <t>E07000146</t>
  </si>
  <si>
    <t>King's Lynn and West Norfolk</t>
  </si>
  <si>
    <t>E07000147</t>
  </si>
  <si>
    <t>North Norfolk</t>
  </si>
  <si>
    <t>E07000148</t>
  </si>
  <si>
    <t>Norwich</t>
  </si>
  <si>
    <t>E07000149</t>
  </si>
  <si>
    <t>South Norfolk</t>
  </si>
  <si>
    <t>Northamptonshire</t>
  </si>
  <si>
    <t>E06000057</t>
  </si>
  <si>
    <t>Northumberland</t>
  </si>
  <si>
    <t>E07000170</t>
  </si>
  <si>
    <t>Ashfield</t>
  </si>
  <si>
    <t>Nottinghamshire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</si>
  <si>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</si>
  <si>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</si>
  <si>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</si>
  <si>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</si>
  <si>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</si>
  <si>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</si>
  <si>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</si>
  <si>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</si>
  <si>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</si>
  <si>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</si>
  <si>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E06000018</t>
  </si>
  <si>
    <t>Nottingham</t>
  </si>
  <si>
    <t>E07000176</t>
  </si>
  <si>
    <t>Rushcliffe</t>
  </si>
  <si>
    <t>E07000177</t>
  </si>
  <si>
    <t>Cherwell</t>
  </si>
  <si>
    <t>Oxfordshire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</si>
  <si>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</si>
  <si>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</si>
  <si>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</si>
  <si>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</si>
  <si>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</si>
  <si>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</si>
  <si>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</si>
  <si>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</si>
  <si>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E06000017</t>
  </si>
  <si>
    <t>Rutland</t>
  </si>
  <si>
    <t>E06000051</t>
  </si>
  <si>
    <t>Shropshire</t>
  </si>
  <si>
    <t>E06000020</t>
  </si>
  <si>
    <t>Telford and Wrekin</t>
  </si>
  <si>
    <t>E06000022</t>
  </si>
  <si>
    <t>Bath and North East Somerset</t>
  </si>
  <si>
    <t>Somerset</t>
  </si>
  <si>
    <t>E07000187</t>
  </si>
  <si>
    <t>Mendip</t>
  </si>
  <si>
    <t>E06000024</t>
  </si>
  <si>
    <t>North Somerset</t>
  </si>
  <si>
    <t>E07000188</t>
  </si>
  <si>
    <t>Sedgemoor</t>
  </si>
  <si>
    <t>E07000246</t>
  </si>
  <si>
    <t>Somerset West and Taunton</t>
  </si>
  <si>
    <t>E07000189</t>
  </si>
  <si>
    <t>South Somerset</t>
  </si>
  <si>
    <t>E07000192</t>
  </si>
  <si>
    <t>Cannock Chase</t>
  </si>
  <si>
    <t>Staffordshire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</si>
  <si>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</si>
  <si>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</si>
  <si>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</si>
  <si>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</si>
  <si>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</si>
  <si>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</si>
  <si>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</si>
  <si>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</si>
  <si>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</si>
  <si>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</si>
  <si>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</si>
  <si>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</si>
  <si>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E06000021</t>
  </si>
  <si>
    <t>Stoke-on-Trent</t>
  </si>
  <si>
    <t>E07000199</t>
  </si>
  <si>
    <t>Tamworth</t>
  </si>
  <si>
    <t>E07000200</t>
  </si>
  <si>
    <t>Babergh</t>
  </si>
  <si>
    <t>Suffolk</t>
  </si>
  <si>
    <t>E07000244</t>
  </si>
  <si>
    <t>East Suffolk</t>
  </si>
  <si>
    <t>E07000202</t>
  </si>
  <si>
    <t>Ipswich</t>
  </si>
  <si>
    <t>E07000203</t>
  </si>
  <si>
    <t>Mid Suffolk</t>
  </si>
  <si>
    <t>E07000245</t>
  </si>
  <si>
    <t>West Suffolk</t>
  </si>
  <si>
    <t>E07000207</t>
  </si>
  <si>
    <t>Elmbridge</t>
  </si>
  <si>
    <t>Surrey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</si>
  <si>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</si>
  <si>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</si>
  <si>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</si>
  <si>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</si>
  <si>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</si>
  <si>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</si>
  <si>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</si>
  <si>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</si>
  <si>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</si>
  <si>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</si>
  <si>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</si>
  <si>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</si>
  <si>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</si>
  <si>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</si>
  <si>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</si>
  <si>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</si>
  <si>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</si>
  <si>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</si>
  <si>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</si>
  <si>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</si>
  <si>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E08000037</t>
  </si>
  <si>
    <t>Gateshead</t>
  </si>
  <si>
    <t>Tyne &amp; Wear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</si>
  <si>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</si>
  <si>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</si>
  <si>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</si>
  <si>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</si>
  <si>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</si>
  <si>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</si>
  <si>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</si>
  <si>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</si>
  <si>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E07000218</t>
  </si>
  <si>
    <t>North Warwickshire</t>
  </si>
  <si>
    <t>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</si>
  <si>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</si>
  <si>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</si>
  <si>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</si>
  <si>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</si>
  <si>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</si>
  <si>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</si>
  <si>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</si>
  <si>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</si>
  <si>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</si>
  <si>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</si>
  <si>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</si>
  <si>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</si>
  <si>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</si>
  <si>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</si>
  <si>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</si>
  <si>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</si>
  <si>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</si>
  <si>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</si>
  <si>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</si>
  <si>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</si>
  <si>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</si>
  <si>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</si>
  <si>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E07000223</t>
  </si>
  <si>
    <t>Adur</t>
  </si>
  <si>
    <t>West Sussex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</si>
  <si>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</si>
  <si>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</si>
  <si>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</si>
  <si>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</si>
  <si>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</si>
  <si>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</si>
  <si>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</si>
  <si>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</si>
  <si>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</si>
  <si>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</si>
  <si>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</si>
  <si>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</si>
  <si>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E06000030</t>
  </si>
  <si>
    <t>Swindon</t>
  </si>
  <si>
    <t>Wiltshire</t>
  </si>
  <si>
    <t>E06000054</t>
  </si>
  <si>
    <t>E07000234</t>
  </si>
  <si>
    <t>Bromsgrove</t>
  </si>
  <si>
    <t>Worcestershire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</si>
  <si>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</si>
  <si>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</si>
  <si>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</si>
  <si>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</si>
  <si>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</si>
  <si>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</si>
  <si>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</si>
  <si>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</si>
  <si>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</si>
  <si>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</si>
  <si>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E06000011</t>
  </si>
  <si>
    <t>East Riding of Yorkshire</t>
  </si>
  <si>
    <t>Yorkshire (East Riding)</t>
  </si>
  <si>
    <t>E06000010</t>
  </si>
  <si>
    <t>Kingston upon Hull, City of</t>
  </si>
  <si>
    <t>E07000163</t>
  </si>
  <si>
    <t>Craven</t>
  </si>
  <si>
    <t>Yorkshire (North Yorkshire)</t>
  </si>
  <si>
    <t>E07000164</t>
  </si>
  <si>
    <t>Hambleton</t>
  </si>
  <si>
    <t>E07000165</t>
  </si>
  <si>
    <t>Harrogate</t>
  </si>
  <si>
    <t>E06000002</t>
  </si>
  <si>
    <t>Middlesbrough</t>
  </si>
  <si>
    <t>E06000003</t>
  </si>
  <si>
    <t>Redcar and Cleveland</t>
  </si>
  <si>
    <t>E07000166</t>
  </si>
  <si>
    <t>Richmondshire</t>
  </si>
  <si>
    <t>E07000167</t>
  </si>
  <si>
    <t>Ryedale</t>
  </si>
  <si>
    <t>E07000168</t>
  </si>
  <si>
    <t>Scarborough</t>
  </si>
  <si>
    <t>E07000169</t>
  </si>
  <si>
    <t>Selby</t>
  </si>
  <si>
    <t>E06000014</t>
  </si>
  <si>
    <t>York</t>
  </si>
  <si>
    <t>E08000016</t>
  </si>
  <si>
    <t>Barnsley</t>
  </si>
  <si>
    <t>Yorkshire (South Yorkshire)</t>
  </si>
  <si>
    <t>E08000017</t>
  </si>
  <si>
    <t>Doncaster</t>
  </si>
  <si>
    <t>E08000018</t>
  </si>
  <si>
    <t>Rotherham</t>
  </si>
  <si>
    <t>E08000019</t>
  </si>
  <si>
    <t>Sheffield</t>
  </si>
  <si>
    <t>E08000032</t>
  </si>
  <si>
    <t>Bradford</t>
  </si>
  <si>
    <t>Yorkshire (West Yorkshire)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</si>
  <si>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</si>
  <si>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</si>
  <si>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</si>
  <si>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</si>
  <si>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</si>
  <si>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</si>
  <si>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</si>
  <si>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</si>
  <si>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N09000001</t>
  </si>
  <si>
    <t>Antrim and Newtownabbey</t>
  </si>
  <si>
    <t>NI</t>
  </si>
  <si>
    <t>N09000011</t>
  </si>
  <si>
    <t>Ards and North Down</t>
  </si>
  <si>
    <t>N09000002</t>
  </si>
  <si>
    <t>Armagh City, Banbridge and Craigavon</t>
  </si>
  <si>
    <t>N09000003</t>
  </si>
  <si>
    <t>Belfast</t>
  </si>
  <si>
    <t>N09000004</t>
  </si>
  <si>
    <t>Causeway Coast and Glens</t>
  </si>
  <si>
    <t>N09000005</t>
  </si>
  <si>
    <t>Derry City and Strabane</t>
  </si>
  <si>
    <t>N09000006</t>
  </si>
  <si>
    <t>Fermanagh and Omagh</t>
  </si>
  <si>
    <t>N09000007</t>
  </si>
  <si>
    <t>Lisburn and Castlereagh</t>
  </si>
  <si>
    <t>N09000008</t>
  </si>
  <si>
    <t>Mid and East Antrim</t>
  </si>
  <si>
    <t>N09000009</t>
  </si>
  <si>
    <t>Mid Ulster</t>
  </si>
  <si>
    <t>N09000010</t>
  </si>
  <si>
    <t>Newry, Mourne and Down</t>
  </si>
  <si>
    <t>S12000033</t>
  </si>
  <si>
    <t>Aberdeen City</t>
  </si>
  <si>
    <t>SCO</t>
  </si>
  <si>
    <t>S12000034</t>
  </si>
  <si>
    <t>Aberdeenshire</t>
  </si>
  <si>
    <t>S12000041</t>
  </si>
  <si>
    <t>Angus</t>
  </si>
  <si>
    <t>S12000035</t>
  </si>
  <si>
    <t>Argyll and Bute</t>
  </si>
  <si>
    <t>S12000036</t>
  </si>
  <si>
    <t>City of Edinburgh</t>
  </si>
  <si>
    <t>S12000005</t>
  </si>
  <si>
    <t>Clackmannanshire</t>
  </si>
  <si>
    <t>S12000006</t>
  </si>
  <si>
    <t>Dumfries and Galloway</t>
  </si>
  <si>
    <t>S12000042</t>
  </si>
  <si>
    <t>Dundee City</t>
  </si>
  <si>
    <t>S12000008</t>
  </si>
  <si>
    <t>East Ayrshire</t>
  </si>
  <si>
    <t>S12000045</t>
  </si>
  <si>
    <t>East Dunbartonshire</t>
  </si>
  <si>
    <t>S12000010</t>
  </si>
  <si>
    <t>East Lothian</t>
  </si>
  <si>
    <t>S12000011</t>
  </si>
  <si>
    <t>East Renfrewshire</t>
  </si>
  <si>
    <t>S12000014</t>
  </si>
  <si>
    <t>Falkirk</t>
  </si>
  <si>
    <t>S12000047</t>
  </si>
  <si>
    <t>Fife</t>
  </si>
  <si>
    <t>S12000049</t>
  </si>
  <si>
    <t>Glasgow City</t>
  </si>
  <si>
    <t>S12000017</t>
  </si>
  <si>
    <t>Highland</t>
  </si>
  <si>
    <t>S12000018</t>
  </si>
  <si>
    <t>Inverclyde</t>
  </si>
  <si>
    <t>S12000019</t>
  </si>
  <si>
    <t>Midlothian</t>
  </si>
  <si>
    <t>S12000020</t>
  </si>
  <si>
    <t>Moray</t>
  </si>
  <si>
    <t>S12000013</t>
  </si>
  <si>
    <t>S12000021</t>
  </si>
  <si>
    <t>North Ayrshire</t>
  </si>
  <si>
    <t>S12000050</t>
  </si>
  <si>
    <t>North Lanarkshire</t>
  </si>
  <si>
    <t>S12000023</t>
  </si>
  <si>
    <t>Orkney Islands</t>
  </si>
  <si>
    <t>S12000048</t>
  </si>
  <si>
    <t>Perth and Kinross</t>
  </si>
  <si>
    <t>S12000038</t>
  </si>
  <si>
    <t>Renfrewshire</t>
  </si>
  <si>
    <t>S12000026</t>
  </si>
  <si>
    <t>Scottish Borders</t>
  </si>
  <si>
    <t>S12000027</t>
  </si>
  <si>
    <t>Shetland Islands</t>
  </si>
  <si>
    <t>S12000028</t>
  </si>
  <si>
    <t>South Ayrshire</t>
  </si>
  <si>
    <t>S12000029</t>
  </si>
  <si>
    <t>South Lanarkshire</t>
  </si>
  <si>
    <t>S12000030</t>
  </si>
  <si>
    <t>Stirling</t>
  </si>
  <si>
    <t>S12000039</t>
  </si>
  <si>
    <t>West Dunbartonshire</t>
  </si>
  <si>
    <t>S12000040</t>
  </si>
  <si>
    <t>West Lothian</t>
  </si>
  <si>
    <t>W06000003</t>
  </si>
  <si>
    <t>Conwy</t>
  </si>
  <si>
    <t>Clwyd</t>
  </si>
  <si>
    <t>Wales / Cymru</t>
  </si>
  <si>
    <t>WAL</t>
  </si>
  <si>
    <t>W06000004</t>
  </si>
  <si>
    <t>W06000005</t>
  </si>
  <si>
    <t>W06000006</t>
  </si>
  <si>
    <t>W06000010</t>
  </si>
  <si>
    <t>Dyfed</t>
  </si>
  <si>
    <t>W06000008</t>
  </si>
  <si>
    <t>Ceredigion</t>
  </si>
  <si>
    <t>W06000009</t>
  </si>
  <si>
    <t>W06000019</t>
  </si>
  <si>
    <t>Blaenau Gwent</t>
  </si>
  <si>
    <t>Gwent</t>
  </si>
  <si>
    <t>W06000018</t>
  </si>
  <si>
    <t>W06000021</t>
  </si>
  <si>
    <t>W06000022</t>
  </si>
  <si>
    <t>W06000020</t>
  </si>
  <si>
    <t>W06000002</t>
  </si>
  <si>
    <t>Gwynedd</t>
  </si>
  <si>
    <t>W06000001</t>
  </si>
  <si>
    <t>W06000013</t>
  </si>
  <si>
    <t>Mid Glamorgan / Morgannwg Ganol</t>
  </si>
  <si>
    <t>W06000024</t>
  </si>
  <si>
    <t>W06000016</t>
  </si>
  <si>
    <t>W06000023</t>
  </si>
  <si>
    <t>Powys</t>
  </si>
  <si>
    <t>W06000015</t>
  </si>
  <si>
    <t>South Glamorgan / De Morgannwg</t>
  </si>
  <si>
    <t>W06000014</t>
  </si>
  <si>
    <t>W06000012</t>
  </si>
  <si>
    <t>West Glamorgan / Gorllewin Morgannwg</t>
  </si>
  <si>
    <t>W06000011</t>
  </si>
  <si>
    <t>GP PREVALENCE DATA (PATIENT REGISTERS)</t>
  </si>
  <si>
    <t>Patient List Size</t>
  </si>
  <si>
    <t>Stroke/TIA Register</t>
  </si>
  <si>
    <t>PAD Register</t>
  </si>
  <si>
    <t>Na h-Eileanan Siar (Western Isles)</t>
  </si>
  <si>
    <t>Isle of Anglesey / Ynys Môn</t>
  </si>
  <si>
    <t>Denbighshire / Sir Ddinbych</t>
  </si>
  <si>
    <t>Flintshire / Sir y Fflint</t>
  </si>
  <si>
    <t>Wrexham / Wrecsam</t>
  </si>
  <si>
    <t>Pembrokeshire / Sir Benfro</t>
  </si>
  <si>
    <t>Carmarthenshire / Sir Gaerfyrddin</t>
  </si>
  <si>
    <t>Swansea / Abertawe</t>
  </si>
  <si>
    <t>Neath/Castell-nedd Port Talbot</t>
  </si>
  <si>
    <t>Bridgend / Pen-y-bont ar Ogwr</t>
  </si>
  <si>
    <t>Vale of Glamorgan / Bro Morgannwg</t>
  </si>
  <si>
    <t>Cardiff / Caerdydd</t>
  </si>
  <si>
    <t>Rhondda Cynon Taf</t>
  </si>
  <si>
    <t>Caerphilly / Caerffili</t>
  </si>
  <si>
    <t>Torfaen / Tor-faen</t>
  </si>
  <si>
    <t>Newport / Casnewydd</t>
  </si>
  <si>
    <t>Merthyr Tydfil / Merthyr Tudful</t>
  </si>
  <si>
    <t>Monmouthshire / Sir Fynwy</t>
  </si>
  <si>
    <t>region/nation totals see Table 2.7</t>
  </si>
  <si>
    <t>region/nation tables see 2.7</t>
  </si>
  <si>
    <t>Global Burden of Disease Collaborative Network.</t>
  </si>
  <si>
    <t>Global Burden of Disease Study 2019 (GBD 2019) Results.</t>
  </si>
  <si>
    <t>Seattle, United States: Institute for Health Metrics and Evaluation (IHME), 2020.</t>
  </si>
  <si>
    <t>Prevalence of heart and circulatory diseases (CVD), coronary heart disease (CHD), and stroke (CBVD) by UK nation and English region, 2019</t>
  </si>
  <si>
    <t>Prevalence A/S CVD 2019 est</t>
  </si>
  <si>
    <t>Prevalence A/S CHD 2019 est</t>
  </si>
  <si>
    <t>Prevalence Stroke A/S 2019</t>
  </si>
  <si>
    <t>Incidence CVD 2019 est</t>
  </si>
  <si>
    <t>Incidence A/S CVD 2019 est</t>
  </si>
  <si>
    <t>Incidence CHD 2019 est</t>
  </si>
  <si>
    <t>Incidence A/S CHD 2019 est</t>
  </si>
  <si>
    <t>Incidence Stroke 2019 est</t>
  </si>
  <si>
    <t>Incidence Stroke A/S 2019</t>
  </si>
  <si>
    <t>Table 2.5 Incidence of cardiovascular disease (CVD), coronary heart disease (CHD), and stroke (CBVD) by nation and region, United Kingdom 2019</t>
  </si>
  <si>
    <t>Albania</t>
  </si>
  <si>
    <t>Andorra</t>
  </si>
  <si>
    <t>Belarus</t>
  </si>
  <si>
    <t>Bosnia and Herzegovina</t>
  </si>
  <si>
    <t>Bulgaria</t>
  </si>
  <si>
    <t>Croatia</t>
  </si>
  <si>
    <t>Cyprus</t>
  </si>
  <si>
    <t>Czechia</t>
  </si>
  <si>
    <t>Estonia</t>
  </si>
  <si>
    <t>Latvia</t>
  </si>
  <si>
    <t>Lithuania</t>
  </si>
  <si>
    <t>Luxembourg</t>
  </si>
  <si>
    <t>Malta</t>
  </si>
  <si>
    <t>Moldova</t>
  </si>
  <si>
    <t>Montenegro</t>
  </si>
  <si>
    <t>North Macedonia</t>
  </si>
  <si>
    <t>Serbia</t>
  </si>
  <si>
    <t>Slovakia</t>
  </si>
  <si>
    <t>Slovenia</t>
  </si>
  <si>
    <t>Table 2.6 Incidence of cardiovascular disease (CVD), coronary heart disease (CHD), and stroke (CBVD), by country and continent 2019</t>
  </si>
  <si>
    <t>Prevalence CVD 2019 est</t>
  </si>
  <si>
    <t>Prevalence CHD 2019 est</t>
  </si>
  <si>
    <t>Prevalence Stroke 2019 est</t>
  </si>
  <si>
    <t>Incidence of heart and circulatory diseases (CVD), coronary heart disease (CHD), and stroke (CBVD) by UK nation and English region, 2019</t>
  </si>
  <si>
    <t>Incidence of heart and circulatory diseases (CVD), coronary heart disease (CHD), and stroke (CBVD), selected nations 2019</t>
  </si>
  <si>
    <t>Prevalence of heart and circulatory diseases (CVD), coronary heart disease (CHD), and stroke (CBVD), selected nations 2019</t>
  </si>
  <si>
    <t>INCIDENCE - HOSPITAL EPISODES (FCEs)</t>
  </si>
  <si>
    <t>ALL ADMISSIONS</t>
  </si>
  <si>
    <t>ALL EPISODES (FCEs)</t>
  </si>
  <si>
    <t>FEMALE</t>
  </si>
  <si>
    <t>MALE</t>
  </si>
  <si>
    <t>www.gov.scot/collections/scottish-health-survey/</t>
  </si>
  <si>
    <t>The Scottish Government. The Scottish Health Survey 2019 and previous editions.</t>
  </si>
  <si>
    <t>https://gov.wales/adult-general-health-and-illness-national-survey-wales</t>
  </si>
  <si>
    <t>National Survey for Wales (accessed March 2021)</t>
  </si>
  <si>
    <t>Other cardiovascular disease (I00-99 only; not listed above)</t>
  </si>
  <si>
    <t>Heart and Circulatory Disease Statistics 2022 - Chapter 2 - Morbidity - Incidence &amp; Prevalence</t>
  </si>
  <si>
    <t>The full survey with CVD questions/fieldwork has been suspended during the coronavirus pandemic.</t>
  </si>
  <si>
    <t>The full survey with CVD questions has been suspended during the coronavirus pandemic.</t>
  </si>
  <si>
    <t>England - NHS Digital. Quality &amp; Outcomes Framework (QOF) prevalence data 2020/21</t>
  </si>
  <si>
    <t>https://digital.nhs.uk/data-and-information/publications/statistical/quality-and-outcomes-framework-achievement-prevalence-and-exceptions-data/2020-21</t>
  </si>
  <si>
    <t>Wales - StatsWales. Quality Assurance and Improvement Framework (QAIF) disease registers 2019/20</t>
  </si>
  <si>
    <t>https://statswales.gov.wales/Catalogue/Health-and-Social-Care/NHS-Primary-and-Community-Activity/GMS-Contract</t>
  </si>
  <si>
    <t>Northern Ireland - Department of Health, Quality &amp; Outcomes Framework (QOF) prevalence data 2020/21</t>
  </si>
  <si>
    <t>These data show total numbers of people on GP patient registers in each area. GPs allocated to region and nation by main office postcode (BHF analysis using CACI InSite)</t>
  </si>
  <si>
    <t>England (2020/21)</t>
  </si>
  <si>
    <t>Wales (2019/20)</t>
  </si>
  <si>
    <t>Northern Ireland (2020/21)</t>
  </si>
  <si>
    <t>Please note that 2020/21 list administration may have been affected by the coronavirus pandemic</t>
  </si>
  <si>
    <t xml:space="preserve"> -  CVD estimate shows percentage of population (mid-2020 ONS estimates) and not list size</t>
  </si>
  <si>
    <t>These data show total numbers of people on GP patient registers in each area. GPs allocated to region and nation by main surgery postcode (BHF using CACI InSite)</t>
  </si>
  <si>
    <t>BHF analysis - adjustments have been made for England &amp; Scotland where patients were missing from lists, or active practices did not file patient numbers in the latest year.</t>
  </si>
  <si>
    <t>2020/21</t>
  </si>
  <si>
    <t>England - NHS Digital. Quality &amp; Outcomes Framework (QOF) prevalence data to 2020/21</t>
  </si>
  <si>
    <t>StatsWales. Quality Assurance and Improvement Framework (QAIF) disease registers 2019/20</t>
  </si>
  <si>
    <t>StatsWales. Quality &amp; Outcomes Framework (QOF) achievement data to 2018/19</t>
  </si>
  <si>
    <t>ISD correspondence for 2016/17 and 2017/18. Latest data by GP at:</t>
  </si>
  <si>
    <t xml:space="preserve">Public Health Scotland (formerly ISD). Quality &amp; Outcomes Framework (QOF) prevalence data to 2015/16 </t>
  </si>
  <si>
    <t>Department of Health Northern Ireland. Quality &amp; Outcomes Framework (QOF) reporting data to 2020/21</t>
  </si>
  <si>
    <t>Please note that 2020/21 list administration (England &amp; Northern Ireland) may have been affected by the coronavirus pandemic</t>
  </si>
  <si>
    <t>E06000061</t>
  </si>
  <si>
    <t>E06000062</t>
  </si>
  <si>
    <t>North Northamptonshire</t>
  </si>
  <si>
    <t>West Northamptonshire</t>
  </si>
  <si>
    <t>% popn</t>
  </si>
  <si>
    <t>TIA = transient ischaemic attacks;  PAD = peripheral arterial disease</t>
  </si>
  <si>
    <t>CHD: coronary heart disease.   TIA: transient ischaemic attack (mini-stroke)</t>
  </si>
  <si>
    <t>Local authority list correct to March 2022.</t>
  </si>
  <si>
    <t>For comorbidities and more detailed prevalence/incidence data/time series see our 2020 compendium.</t>
  </si>
  <si>
    <t>BHF analysis - adjustments have been made for England &amp; Scotland where active practices did not file patient register numbers in the latest available year.</t>
  </si>
  <si>
    <t>Prevalence of cardiovascular conditions from GP patient registers, UK 2006/07 to 2020/21</t>
  </si>
  <si>
    <t>PREVALENCE - GP Patient Registers</t>
  </si>
  <si>
    <t>https://www.health-ni.gov.uk/publications/acute-episode-based-activity-downloadable-data-202021</t>
  </si>
  <si>
    <t>Public Health Scotland (2022). Personal correspondence.</t>
  </si>
  <si>
    <t>https://digital.nhs.uk/data-and-information/publications/statistical/hospital-admitted-patient-care-activity/2020-21</t>
  </si>
  <si>
    <t xml:space="preserve">England - NHS Digital (2021). Hospital Episode Statistics 2020/21. </t>
  </si>
  <si>
    <t>NI Department of Health (2021). Hospital Episode Statistics 2020/21</t>
  </si>
  <si>
    <t>Table 2.3 Inpatient episodes by main diagnosis in National Health Service hospitals by sex, England, Scotland, Wales, Northern Ireland and United Kingdom 2020/21</t>
  </si>
  <si>
    <t>Table 2.1 Inpatient admissions by main diagnosis in National Health Service hospitals by sex, England, Scotland, Wales, Northern Ireland and United Kingdom 2020/21</t>
  </si>
  <si>
    <t>Pregnancy cases not included. ICD-10 codes in parentheses. There were significant drops in hospital activity in 2020/21 during coronavirus pandemic.</t>
  </si>
  <si>
    <t>There were significant drops in hospital activity in 2020/21 during coronavirus pandemic.</t>
  </si>
  <si>
    <t>Finished consultant episodes; ordinary admissions and day cases combined. Pregnancy cases not included. ICD-10 codes in parentheses. England data includes some episodes where sex was not recorded.</t>
  </si>
  <si>
    <t>For some years the sex split for episodes has been applied pro rata to the total admissions for England and Northern Ireland (rounded)</t>
  </si>
  <si>
    <t>NI Department of Health (2021). Hospital Statistics to 2020/21</t>
  </si>
  <si>
    <t>Table 2.13 Prevalence of cardiovascular conditions from GP patient registers, by UK local authority, latest available</t>
  </si>
  <si>
    <t>Table 2.16 Prevalence of selected cardiovascular conditions by age group, England 2003 to 2017</t>
  </si>
  <si>
    <t>Table 2.23 Prevalence of heart and circulatory complaints by IMD quintile, Wales 2019/20</t>
  </si>
  <si>
    <t>Table 2.24 Prevalence of cardiovascular disease (CVD), coronary heart disease (CHD), and stroke (CBVD) by nation and region, United Kingdom 2019</t>
  </si>
  <si>
    <t>Table 2.25 Prevalence of cardiovascular disease (CVD), coronary heart disease (CHD), and stroke (CBVD), by country and continent 2019</t>
  </si>
  <si>
    <t>All inpatient admissions by main diagnosis, England, Scotland, Wales, Northern Ireland and United Kingdom 2005/06 - 2020/21</t>
  </si>
  <si>
    <t>Inpatient admissions by main diagnosis for men, England, Scotland, Wales, Northern Ireland and United Kingdom 2005/06 - 2020/21</t>
  </si>
  <si>
    <t>Inpatient admissions by main diagnosis for women, England, Scotland, Wales, Northern Ireland and United Kingdom 2005/06 - 2020/21</t>
  </si>
  <si>
    <t>All inpatient episodes by main diagnosis, England, Scotland, Wales, Northern Ireland and United Kingdom 2005/06 - 2020/21</t>
  </si>
  <si>
    <t>Inpatient episodes by main diagnosis for men, England, Scotland, Wales, Northern Ireland and United Kingdom 2005/06 - 2020/21</t>
  </si>
  <si>
    <t>Inpatient episodes by main diagnosis for women, England, Scotland, Wales, Northern Ireland and United Kingdom 2005/06 - 2020/21</t>
  </si>
  <si>
    <t>Prevalence of cardiovascular conditions from GP patient registers, England 2004/05 to 2020/21</t>
  </si>
  <si>
    <t>Prevalence of cardiovascular conditions from GP patient registers, Scotland 2008/09 to 2018/19</t>
  </si>
  <si>
    <t>Prevalence of cardiovascular conditions from GP patient registers, Wales 2006/07 to 2019/20</t>
  </si>
  <si>
    <t>Prevalence of cardiovascular conditions from GP patient registers, Northern Ireland 2004/05 to 2020/21</t>
  </si>
  <si>
    <t>Table 2.8 Prevalence of selected cardiovascular conditions, UK 2006/07 to 2020/21</t>
  </si>
  <si>
    <t>Table 2.2a  All inpatient admissions by main diagnosis in NHS hospitals, England, Scotland, Wales, Northern Ireland and United Kingdom, 2005/06 to 2020/21</t>
  </si>
  <si>
    <t>Table 2.2b All inpatient admissions by main diagnosis in NHS hospitals in men, England, Scotland, Wales, Northern Ireland and United Kingdom, 2005/06 to 2020/21</t>
  </si>
  <si>
    <t>Table 2.2c Inpatient admissions by main diagnosis in NHS hospitals in women, England, Scotland, Wales, Northern Ireland and United Kingdom, 2005/06 to 2020/21</t>
  </si>
  <si>
    <t>Table 2.4a  All inpatient episodes by main diagnosis in NHS hospitals, England, Scotland, Wales, Northern Ireland and United Kingdom, 2005/06 to 2020/21</t>
  </si>
  <si>
    <t>Table 2.4b Inpatient episodes by main diagnosis in NHS hospitals in men, England, Scotland, Wales, Northern Ireland and United Kingdom, 2005/06 to 2020/21</t>
  </si>
  <si>
    <t>Table 2.4c Inpatient episodes by main diagnosis in NHS hospitals in women, England, Scotland, Wales, Northern Ireland and United Kingdom, 2005/06 to 2020/21</t>
  </si>
  <si>
    <t>Table 2.9 Prevalence of selected cardiovascular conditions, England 2004/05 to 2020/21</t>
  </si>
  <si>
    <t>Table 2.10 Prevalence of selected cardiovascular conditions, Scotland 2008/09 to 2018/19</t>
  </si>
  <si>
    <t>Table 2.11 Prevalence of selected cardiovascular conditions, Wales 2006/07 to 2019/20</t>
  </si>
  <si>
    <t>Table 2.12 Prevalence of selected cardiovascular conditions, Northern Ireland 2004/05 to 2020/21</t>
  </si>
  <si>
    <t>Table 2.17 Prevalence of selected cardiovascular conditions by age group, Scotland 2003 to 2019</t>
  </si>
  <si>
    <t xml:space="preserve">England - NHS Digital (2021). Hospital Statistics to 2020/21. </t>
  </si>
  <si>
    <t>Weighted average based on population in each UK nation  - 2019/20 and 2020/21 provisional with some values missing (trend data used for Wales and Scotland)</t>
  </si>
  <si>
    <t xml:space="preserve">Digital Health and Care Wales (2022). Personal Correspondence and PEDW archive </t>
  </si>
  <si>
    <t>https://nwis.nhs.wales/information-services/health-intelligence/pedw-data-online/</t>
  </si>
  <si>
    <t xml:space="preserve"> https://nwis.nhs.wales/information-services/health-intelligence/pedw-data-online/</t>
  </si>
  <si>
    <t>All</t>
  </si>
  <si>
    <t>There were significant drops in hospital activity in 2020/21 during coronavirus pandemic. Recent Welsh data are subject to revision.</t>
  </si>
  <si>
    <t>Pregnancy cases not included. ICD-10 codes in parentheses. There were significant drops in hospital activity in 2020/21 during coronavirus pandemic. Recent Welsh data are subject to revision.</t>
  </si>
  <si>
    <t>Inpatient admissions by main diagnosis in NHS hospitals, by sex, England, Scotland, Wales, Northern Ireland and United Kingdom 2020/21</t>
  </si>
  <si>
    <t>Inpatient episodes by main diagnosis in NHS hospitals, by sex, England, Scotland, Wales, Northern Ireland and United Kingdom 2020/21</t>
  </si>
  <si>
    <t>Prevalence of cardiovascular conditions from national health survey by sex, England 2003 to 2017</t>
  </si>
  <si>
    <t>Prevalence of cardiovascular conditions from national health survey by sex, Scotland 2003 to 2019</t>
  </si>
  <si>
    <t>Prevalence of cardiovascular conditions from national health survey by equivalised household income and sex, England 2017</t>
  </si>
  <si>
    <t>Prevalence of cardiovascular conditions from national health survey by equivalised household income and sex, Scotland 2019</t>
  </si>
  <si>
    <t>Prevalence of cardiovascular conditions from national health survey by Scottish Index of Multiple Deprivation (SIMD) and sex, Scotland 2019</t>
  </si>
  <si>
    <t>Prevalence of any cardiovascular condition from national health survey by Scottish Index of Multiple Deprivation (SIMD) and sex, Scotland 2003 to 2019</t>
  </si>
  <si>
    <t>Table 2.14 Prevalence of selected cardiovascular conditions by sex, England 2003 to 2017</t>
  </si>
  <si>
    <t>Table 2.15 Prevalence of selected cardiovascular conditions by sex, Scotland 2003 to 2019</t>
  </si>
  <si>
    <t>Table 2.18 Prevalence of heart and circulatory complaints by sex and age, Wales 2016/17 to 2019/20</t>
  </si>
  <si>
    <t>Table 2.19 Prevalence of selected cardiovascular conditions by equivalised household income and sex, England 2017</t>
  </si>
  <si>
    <t>Table 2.20 Prevalence of selected cardiovascular conditions by equivalised household income and sex, Scotland 2019</t>
  </si>
  <si>
    <t>Table 2.21 Prevalence of selected cardiovascular conditions by Scottish Index of Multiple Deprivation (SIMD) and sex, Scotland 2019</t>
  </si>
  <si>
    <t>Table 2.22 Prevalence of any cardiovascular condition by Scottish Index of Multiple Deprivation (SIMD) and sex, Scotland 2003 to 2019</t>
  </si>
  <si>
    <t>Prevalence of cardiovascular conditions from national health survey by age, England 2003 to 2017</t>
  </si>
  <si>
    <t>Prevalence of cardiovascular conditions from national health survey by age, Scotland 2003 to 2019</t>
  </si>
  <si>
    <t>All cancer (C00 - D48)</t>
  </si>
  <si>
    <t>Malignant neoplasm of colon, rectum and anus (C18 - C21)</t>
  </si>
  <si>
    <t>Malignant neoplasms of trachea, bronchus and lung (C33 - C34)</t>
  </si>
  <si>
    <t>Malignant neoplasm of breast (C50)</t>
  </si>
  <si>
    <t>Malignant neoplasm of bladder (C67)</t>
  </si>
  <si>
    <t>Diabetes (E10 - E14)</t>
  </si>
  <si>
    <t>Obesity (E66)</t>
  </si>
  <si>
    <t>All diseases of the nervous system (G00 - G99)</t>
  </si>
  <si>
    <t>All diseases of the respiratory system (J00 - J99)</t>
  </si>
  <si>
    <t>All diseases of the digestive system (K00 - K93)</t>
  </si>
  <si>
    <t>All diseases of the genitourinary system (N00 - N99)</t>
  </si>
  <si>
    <t>*</t>
  </si>
  <si>
    <t>Congenital malformations of the circulatory system (Q20 - Q28)</t>
  </si>
  <si>
    <t>Injury and poisoning (S00 - T98)</t>
  </si>
  <si>
    <t>Recent Wales data subject to revision. Scottish all diagnosis totals exclude some codes (ICD-10 codes U,V,W,X,Y)</t>
  </si>
  <si>
    <t xml:space="preserve">England </t>
  </si>
  <si>
    <t xml:space="preserve">Scotland </t>
  </si>
  <si>
    <t xml:space="preserve">Wales </t>
  </si>
  <si>
    <t xml:space="preserve">Northern Ireland </t>
  </si>
  <si>
    <t xml:space="preserve">United Kingdom, </t>
  </si>
  <si>
    <t>Digital Health and Care Wales (2022). Personal correspondence.</t>
  </si>
  <si>
    <t xml:space="preserve">Digital Health and Care Wales (2022). Personal correspondence and PEDW archive </t>
  </si>
  <si>
    <t>For actual CHD/stroke prevalence totals from UK patient data see Table 2.7</t>
  </si>
  <si>
    <t xml:space="preserve"> -  CVD estimate shows percentage of population (mid-2020 ONS estimates) and not a proportion of the list size</t>
  </si>
  <si>
    <t>2.2a</t>
  </si>
  <si>
    <t>2.2b</t>
  </si>
  <si>
    <t>2.2c</t>
  </si>
  <si>
    <t>2.4a</t>
  </si>
  <si>
    <t>2.4b</t>
  </si>
  <si>
    <t>2.4c</t>
  </si>
  <si>
    <t>2.20</t>
  </si>
  <si>
    <t>2.10</t>
  </si>
  <si>
    <t>Prevalence of heart and circulatory complaints from national survey by sex and age, Wales 2016/17 to 2019/20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</si>
</sst>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#,##0.0"/>
    <numFmt numFmtId="166" formatCode="_(* #,##0.00_);_(* \(#,##0.00\);_(* &quot;-&quot;??_);_(@_)"/>
    <numFmt numFmtId="167" formatCode="0.0%"/>
    <numFmt numFmtId="168" formatCode="_-* #,##0_-;\-* #,##0_-;_-* &quot;-&quot;??_-;_-@_-"/>
    <numFmt numFmtId="169" formatCode="_-* #,##0.0_-;\-* #,##0.0_-;_-* &quot;-&quot;??_-;_-@_-"/>
    <numFmt numFmtId="170" formatCode="_-* #,##0.00000_-;\-* #,##0.00000_-;_-* &quot;-&quot;??_-;_-@_-"/>
  </numFmts>
  <fonts count="1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1"/>
      <color theme="1"/>
      <name val="Trebuchet MS"/>
      <family val="2"/>
    </font>
    <font>
      <b/>
      <sz val="12"/>
      <color theme="0"/>
      <name val="Trebuchet MS"/>
      <family val="2"/>
    </font>
    <font>
      <b/>
      <sz val="10"/>
      <name val="Trebuchet MS"/>
      <family val="2"/>
    </font>
    <font>
      <u/>
      <sz val="10"/>
      <color theme="10"/>
      <name val="Trebuchet MS"/>
      <family val="2"/>
    </font>
    <font>
      <sz val="10"/>
      <color theme="1"/>
      <name val="Trebuchet MS"/>
      <family val="2"/>
    </font>
    <font>
      <sz val="10"/>
      <name val="Trebuchet MS"/>
      <family val="2"/>
    </font>
    <font>
      <b/>
      <sz val="10"/>
      <color theme="1"/>
      <name val="Trebuchet MS"/>
      <family val="2"/>
    </font>
    <font>
      <u/>
      <sz val="11"/>
      <color theme="10"/>
      <name val="Trebuchet MS"/>
      <family val="2"/>
    </font>
    <font>
      <b/>
      <i/>
      <sz val="14"/>
      <color theme="1"/>
      <name val="Trebuchet MS"/>
      <family val="2"/>
    </font>
    <font>
      <b/>
      <sz val="11"/>
      <color theme="1"/>
      <name val="Trebuchet MS"/>
      <family val="2"/>
    </font>
    <font>
      <i/>
      <sz val="8"/>
      <color theme="1"/>
      <name val="Trebuchet MS"/>
      <family val="2"/>
    </font>
    <font>
      <sz val="8"/>
      <color theme="1"/>
      <name val="Trebuchet MS"/>
      <family val="2"/>
    </font>
    <font>
      <i/>
      <sz val="11"/>
      <color theme="1"/>
      <name val="Trebuchet MS"/>
      <family val="2"/>
    </font>
    <font>
      <sz val="8"/>
      <name val="Trebuchet MS"/>
      <family val="2"/>
    </font>
    <font>
      <b/>
      <i/>
      <sz val="10"/>
      <name val="Trebuchet MS"/>
      <family val="2"/>
    </font>
    <font>
      <i/>
      <sz val="10"/>
      <color theme="1"/>
      <name val="Trebuchet MS"/>
      <family val="2"/>
    </font>
    <font>
      <b/>
      <sz val="10"/>
      <color rgb="FFFF0000"/>
      <name val="Trebuchet MS"/>
      <family val="2"/>
    </font>
    <font>
      <b/>
      <i/>
      <sz val="12"/>
      <color theme="0"/>
      <name val="Trebuchet MS"/>
      <family val="2"/>
    </font>
    <font>
      <b/>
      <i/>
      <sz val="10"/>
      <color theme="1"/>
      <name val="Trebuchet MS"/>
      <family val="2"/>
    </font>
    <font>
      <sz val="11"/>
      <color theme="0"/>
      <name val="Trebuchet MS"/>
      <family val="2"/>
    </font>
    <font>
      <i/>
      <sz val="10"/>
      <name val="Trebuchet MS"/>
      <family val="2"/>
    </font>
    <font>
      <b/>
      <i/>
      <sz val="11"/>
      <color theme="1"/>
      <name val="Trebuchet MS"/>
      <family val="2"/>
    </font>
    <font>
      <sz val="11"/>
      <name val="Trebuchet MS"/>
      <family val="2"/>
    </font>
    <font>
      <b/>
      <sz val="11"/>
      <color rgb="FF000000"/>
      <name val="Trebuchet MS"/>
      <family val="2"/>
    </font>
    <font>
      <sz val="11"/>
      <color rgb="FF000000"/>
      <name val="Trebuchet MS"/>
      <family val="2"/>
    </font>
    <font>
      <b/>
      <sz val="8"/>
      <color theme="1"/>
      <name val="Trebuchet MS"/>
      <family val="2"/>
    </font>
    <font>
      <sz val="10"/>
      <name val="Arial"/>
      <family val="2"/>
    </font>
    <font>
      <u/>
      <sz val="10"/>
      <color theme="1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0"/>
      <color indexed="3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30"/>
      <name val="Trebuchet MS"/>
      <family val="2"/>
    </font>
    <font>
      <sz val="12"/>
      <color theme="0"/>
      <name val="Trebuchet MS"/>
      <family val="2"/>
    </font>
    <font>
      <i/>
      <u/>
      <sz val="8"/>
      <color indexed="30"/>
      <name val="Trebuchet MS"/>
      <family val="2"/>
    </font>
    <font>
      <b/>
      <sz val="11"/>
      <name val="Trebuchet MS"/>
      <family val="2"/>
    </font>
    <font>
      <b/>
      <i/>
      <sz val="11"/>
      <name val="Trebuchet MS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b/>
      <u/>
      <sz val="9"/>
      <color theme="1"/>
      <name val="Trebuchet MS"/>
      <family val="2"/>
    </font>
    <font>
      <u/>
      <sz val="9"/>
      <color theme="10"/>
      <name val="Trebuchet MS"/>
      <family val="2"/>
    </font>
    <font>
      <sz val="9"/>
      <name val="Trebuchet MS"/>
      <family val="2"/>
    </font>
    <font>
      <b/>
      <sz val="10"/>
      <color theme="0"/>
      <name val="Trebuchet MS"/>
      <family val="2"/>
    </font>
    <font>
      <b/>
      <sz val="10"/>
      <color theme="0" tint="-0.34998626667073579"/>
      <name val="Trebuchet MS"/>
      <family val="2"/>
    </font>
    <font>
      <sz val="10"/>
      <color theme="0" tint="-0.34998626667073579"/>
      <name val="Trebuchet MS"/>
      <family val="2"/>
    </font>
    <font>
      <b/>
      <i/>
      <sz val="10"/>
      <color theme="0"/>
      <name val="Trebuchet MS"/>
      <family val="2"/>
    </font>
    <font>
      <b/>
      <sz val="9"/>
      <color theme="0"/>
      <name val="Trebuchet MS"/>
      <family val="2"/>
    </font>
    <font>
      <b/>
      <sz val="9"/>
      <name val="Trebuchet MS"/>
      <family val="2"/>
    </font>
    <font>
      <b/>
      <i/>
      <sz val="9"/>
      <color rgb="FFFF0000"/>
      <name val="Trebuchet MS"/>
      <family val="2"/>
    </font>
    <font>
      <i/>
      <sz val="9"/>
      <color rgb="FFFF0000"/>
      <name val="Trebuchet MS"/>
      <family val="2"/>
    </font>
    <font>
      <b/>
      <i/>
      <sz val="9"/>
      <name val="Trebuchet MS"/>
      <family val="2"/>
    </font>
    <font>
      <i/>
      <sz val="9"/>
      <color theme="1"/>
      <name val="Trebuchet MS"/>
      <family val="2"/>
    </font>
    <font>
      <b/>
      <sz val="10"/>
      <color rgb="FFC00000"/>
      <name val="Trebuchet MS"/>
      <family val="2"/>
    </font>
    <font>
      <sz val="11"/>
      <color indexed="8"/>
      <name val="Calibri"/>
      <family val="2"/>
      <scheme val="minor"/>
    </font>
    <font>
      <b/>
      <sz val="12"/>
      <name val="Trebuchet MS"/>
      <family val="2"/>
    </font>
    <font>
      <sz val="11"/>
      <color indexed="8"/>
      <name val="Trebuchet MS"/>
      <family val="2"/>
    </font>
    <font>
      <sz val="10"/>
      <color indexed="8"/>
      <name val="Trebuchet MS"/>
      <family val="2"/>
    </font>
    <font>
      <b/>
      <i/>
      <sz val="12"/>
      <color theme="1"/>
      <name val="Trebuchet MS"/>
      <family val="2"/>
    </font>
    <font>
      <i/>
      <sz val="9"/>
      <name val="Trebuchet MS"/>
      <family val="2"/>
    </font>
    <font>
      <sz val="9"/>
      <color rgb="FFFF0000"/>
      <name val="Trebuchet MS"/>
      <family val="2"/>
    </font>
    <font>
      <i/>
      <u/>
      <sz val="10"/>
      <color theme="10"/>
      <name val="Trebuchet MS"/>
      <family val="2"/>
    </font>
    <font>
      <sz val="9"/>
      <color rgb="FF000000"/>
      <name val="Trebuchet MS"/>
      <family val="2"/>
    </font>
    <font>
      <sz val="8"/>
      <name val="Calibri"/>
      <family val="2"/>
      <scheme val="minor"/>
    </font>
    <font>
      <sz val="11"/>
      <color rgb="FFFF0000"/>
      <name val="Trebuchet MS"/>
      <family val="2"/>
    </font>
    <font>
      <i/>
      <sz val="8"/>
      <color rgb="FFFF0000"/>
      <name val="Trebuchet MS"/>
      <family val="2"/>
    </font>
    <font>
      <b/>
      <sz val="8"/>
      <name val="Trebuchet MS"/>
      <family val="2"/>
    </font>
    <font>
      <sz val="11"/>
      <name val="Calibri"/>
      <family val="2"/>
      <scheme val="minor"/>
    </font>
    <font>
      <u/>
      <sz val="9"/>
      <color theme="1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i/>
      <sz val="11"/>
      <name val="Trebuchet MS"/>
      <family val="2"/>
    </font>
    <font>
      <sz val="9"/>
      <color theme="1"/>
      <name val="Calibri"/>
      <family val="2"/>
      <scheme val="minor"/>
    </font>
    <font>
      <b/>
      <i/>
      <sz val="10"/>
      <color theme="1" tint="0.499984740745262"/>
      <name val="Trebuchet MS"/>
      <family val="2"/>
    </font>
    <font>
      <i/>
      <sz val="10"/>
      <color theme="1" tint="0.499984740745262"/>
      <name val="Trebuchet MS"/>
      <family val="2"/>
    </font>
    <font>
      <i/>
      <sz val="10"/>
      <color theme="0" tint="-0.499984740745262"/>
      <name val="Trebuchet MS"/>
      <family val="2"/>
    </font>
    <font>
      <sz val="11"/>
      <color theme="0" tint="-0.34998626667073579"/>
      <name val="Trebuchet MS"/>
      <family val="2"/>
    </font>
  </fonts>
  <fills count="7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30520"/>
        <bgColor indexed="64"/>
      </patternFill>
    </fill>
    <fill>
      <patternFill patternType="solid">
        <fgColor rgb="FFF1A78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21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 tint="-0.14990691854609822"/>
      </top>
      <bottom style="thin">
        <color theme="0" tint="-0.14993743705557422"/>
      </bottom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theme="0" tint="-0.14996795556505021"/>
      </bottom>
      <diagonal/>
    </border>
    <border>
      <left style="dotted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tted">
        <color auto="1"/>
      </left>
      <right/>
      <top style="thin">
        <color theme="0" tint="-0.14996795556505021"/>
      </top>
      <bottom/>
      <diagonal/>
    </border>
    <border>
      <left style="dotted">
        <color auto="1"/>
      </left>
      <right/>
      <top style="thin">
        <color indexed="64"/>
      </top>
      <bottom/>
      <diagonal/>
    </border>
    <border>
      <left style="dotted">
        <color auto="1"/>
      </left>
      <right/>
      <top style="thin">
        <color theme="0" tint="-0.14990691854609822"/>
      </top>
      <bottom style="thin">
        <color theme="0" tint="-0.14993743705557422"/>
      </bottom>
      <diagonal/>
    </border>
    <border>
      <left style="dotted">
        <color auto="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dotted">
        <color auto="1"/>
      </left>
      <right/>
      <top style="thin">
        <color theme="0" tint="-0.1499374370555742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</borders>
  <cellStyleXfs count="3573">
    <xf numFmtId="0" fontId="0" fillId="0" borderId="0"/>
    <xf numFmtId="0" fontId="34" fillId="0" borderId="0" applyNumberFormat="0" applyFill="0" applyBorder="0" applyAlignment="0" applyProtection="0"/>
    <xf numFmtId="0" fontId="3" fillId="0" borderId="0"/>
    <xf numFmtId="0" fontId="2" fillId="0" borderId="0"/>
    <xf numFmtId="9" fontId="4" fillId="0" borderId="0" applyFont="0" applyFill="0" applyBorder="0" applyAlignment="0" applyProtection="0"/>
    <xf numFmtId="0" fontId="5" fillId="0" borderId="0" applyNumberFormat="0" applyFont="0" applyBorder="0" applyAlignment="0" applyProtection="0"/>
    <xf numFmtId="0" fontId="2" fillId="0" borderId="0" applyNumberFormat="0" applyFill="0" applyBorder="0" applyAlignment="0" applyProtection="0"/>
    <xf numFmtId="0" fontId="2" fillId="0" borderId="0" applyFill="0" applyProtection="0"/>
    <xf numFmtId="0" fontId="2" fillId="0" borderId="0" applyFill="0" applyProtection="0"/>
    <xf numFmtId="0" fontId="7" fillId="0" borderId="0" applyNumberFormat="0" applyFill="0" applyBorder="0" applyAlignment="0" applyProtection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2" applyNumberFormat="0" applyAlignment="0" applyProtection="0"/>
    <xf numFmtId="0" fontId="14" fillId="25" borderId="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11" borderId="2" applyNumberFormat="0" applyAlignment="0" applyProtection="0"/>
    <xf numFmtId="0" fontId="21" fillId="0" borderId="7" applyNumberFormat="0" applyFill="0" applyAlignment="0" applyProtection="0"/>
    <xf numFmtId="0" fontId="22" fillId="26" borderId="0" applyNumberFormat="0" applyBorder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3" fillId="24" borderId="9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7" fillId="0" borderId="0"/>
    <xf numFmtId="0" fontId="4" fillId="0" borderId="0"/>
    <xf numFmtId="0" fontId="2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2" fillId="0" borderId="0"/>
    <xf numFmtId="0" fontId="29" fillId="0" borderId="0"/>
    <xf numFmtId="0" fontId="30" fillId="0" borderId="0"/>
    <xf numFmtId="0" fontId="57" fillId="0" borderId="0"/>
    <xf numFmtId="0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0" fontId="60" fillId="0" borderId="44" applyNumberFormat="0" applyFill="0" applyAlignment="0" applyProtection="0"/>
    <xf numFmtId="0" fontId="61" fillId="0" borderId="45" applyNumberFormat="0" applyFill="0" applyAlignment="0" applyProtection="0"/>
    <xf numFmtId="0" fontId="61" fillId="0" borderId="0" applyNumberFormat="0" applyFill="0" applyBorder="0" applyAlignment="0" applyProtection="0"/>
    <xf numFmtId="0" fontId="62" fillId="30" borderId="0" applyNumberFormat="0" applyBorder="0" applyAlignment="0" applyProtection="0"/>
    <xf numFmtId="0" fontId="63" fillId="31" borderId="0" applyNumberFormat="0" applyBorder="0" applyAlignment="0" applyProtection="0"/>
    <xf numFmtId="0" fontId="64" fillId="32" borderId="0" applyNumberFormat="0" applyBorder="0" applyAlignment="0" applyProtection="0"/>
    <xf numFmtId="0" fontId="65" fillId="33" borderId="46" applyNumberFormat="0" applyAlignment="0" applyProtection="0"/>
    <xf numFmtId="0" fontId="66" fillId="34" borderId="47" applyNumberFormat="0" applyAlignment="0" applyProtection="0"/>
    <xf numFmtId="0" fontId="67" fillId="34" borderId="46" applyNumberFormat="0" applyAlignment="0" applyProtection="0"/>
    <xf numFmtId="0" fontId="68" fillId="0" borderId="48" applyNumberFormat="0" applyFill="0" applyAlignment="0" applyProtection="0"/>
    <xf numFmtId="0" fontId="69" fillId="35" borderId="49" applyNumberFormat="0" applyAlignment="0" applyProtection="0"/>
    <xf numFmtId="0" fontId="6" fillId="0" borderId="0" applyNumberFormat="0" applyFill="0" applyBorder="0" applyAlignment="0" applyProtection="0"/>
    <xf numFmtId="0" fontId="4" fillId="36" borderId="50" applyNumberFormat="0" applyFont="0" applyAlignment="0" applyProtection="0"/>
    <xf numFmtId="0" fontId="70" fillId="0" borderId="0" applyNumberFormat="0" applyFill="0" applyBorder="0" applyAlignment="0" applyProtection="0"/>
    <xf numFmtId="0" fontId="1" fillId="0" borderId="51" applyNumberFormat="0" applyFill="0" applyAlignment="0" applyProtection="0"/>
    <xf numFmtId="0" fontId="71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71" fillId="40" borderId="0" applyNumberFormat="0" applyBorder="0" applyAlignment="0" applyProtection="0"/>
    <xf numFmtId="0" fontId="71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71" fillId="56" borderId="0" applyNumberFormat="0" applyBorder="0" applyAlignment="0" applyProtection="0"/>
    <xf numFmtId="0" fontId="71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71" fillId="60" borderId="0" applyNumberFormat="0" applyBorder="0" applyAlignment="0" applyProtection="0"/>
    <xf numFmtId="43" fontId="4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4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4" fillId="0" borderId="0"/>
    <xf numFmtId="43" fontId="4" fillId="0" borderId="0" applyFont="0" applyFill="0" applyBorder="0" applyAlignment="0" applyProtection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</cellStyleXfs>
  <cellXfs count="761">
    <xf numFmtId="0" fontId="0" fillId="0" borderId="0" xfId="0"/>
    <xf numFmtId="0" fontId="0" fillId="0" borderId="0" xfId="0"/>
    <xf numFmtId="0" fontId="31" fillId="0" borderId="0" xfId="0" applyFont="1"/>
    <xf numFmtId="0" fontId="32" fillId="28" borderId="0" xfId="0" applyFont="1" applyFill="1"/>
    <xf numFmtId="0" fontId="32" fillId="0" borderId="0" xfId="0" applyFont="1" applyFill="1"/>
    <xf numFmtId="0" fontId="31" fillId="0" borderId="0" xfId="0" applyFont="1" applyFill="1"/>
    <xf numFmtId="0" fontId="35" fillId="0" borderId="11" xfId="0" applyFont="1" applyBorder="1"/>
    <xf numFmtId="0" fontId="35" fillId="0" borderId="0" xfId="0" applyFont="1"/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0" fontId="38" fillId="0" borderId="0" xfId="0" applyFont="1"/>
    <xf numFmtId="0" fontId="35" fillId="0" borderId="1" xfId="0" applyFont="1" applyBorder="1"/>
    <xf numFmtId="0" fontId="35" fillId="3" borderId="0" xfId="0" applyFont="1" applyFill="1"/>
    <xf numFmtId="0" fontId="37" fillId="4" borderId="0" xfId="0" applyFont="1" applyFill="1"/>
    <xf numFmtId="0" fontId="43" fillId="0" borderId="0" xfId="0" applyFont="1"/>
    <xf numFmtId="0" fontId="31" fillId="0" borderId="0" xfId="0" applyFont="1" applyBorder="1"/>
    <xf numFmtId="0" fontId="33" fillId="0" borderId="0" xfId="0" applyFont="1" applyBorder="1" applyAlignment="1">
      <alignment horizontal="center" vertical="top" wrapText="1"/>
    </xf>
    <xf numFmtId="0" fontId="37" fillId="0" borderId="0" xfId="0" applyFont="1" applyAlignment="1">
      <alignment horizontal="center" vertical="center"/>
    </xf>
    <xf numFmtId="0" fontId="33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horizontal="center" vertical="top" wrapText="1"/>
    </xf>
    <xf numFmtId="164" fontId="36" fillId="0" borderId="0" xfId="0" applyNumberFormat="1" applyFont="1" applyFill="1" applyBorder="1" applyAlignment="1">
      <alignment horizontal="right" vertical="top" wrapText="1"/>
    </xf>
    <xf numFmtId="0" fontId="35" fillId="0" borderId="0" xfId="0" applyFont="1" applyAlignment="1">
      <alignment horizontal="right"/>
    </xf>
    <xf numFmtId="164" fontId="43" fillId="0" borderId="0" xfId="0" applyNumberFormat="1" applyFont="1" applyAlignment="1">
      <alignment horizontal="center"/>
    </xf>
    <xf numFmtId="164" fontId="31" fillId="0" borderId="0" xfId="0" applyNumberFormat="1" applyFont="1"/>
    <xf numFmtId="0" fontId="31" fillId="0" borderId="0" xfId="0" applyFont="1" applyAlignment="1">
      <alignment horizontal="center"/>
    </xf>
    <xf numFmtId="0" fontId="31" fillId="3" borderId="0" xfId="0" applyFont="1" applyFill="1" applyAlignment="1">
      <alignment horizontal="center"/>
    </xf>
    <xf numFmtId="164" fontId="35" fillId="0" borderId="0" xfId="0" applyNumberFormat="1" applyFont="1"/>
    <xf numFmtId="0" fontId="35" fillId="0" borderId="0" xfId="0" applyFont="1" applyAlignment="1">
      <alignment horizontal="center"/>
    </xf>
    <xf numFmtId="164" fontId="37" fillId="0" borderId="11" xfId="0" applyNumberFormat="1" applyFont="1" applyBorder="1"/>
    <xf numFmtId="0" fontId="31" fillId="0" borderId="0" xfId="0" applyFont="1" applyBorder="1" applyAlignment="1">
      <alignment horizontal="center"/>
    </xf>
    <xf numFmtId="0" fontId="46" fillId="0" borderId="0" xfId="0" applyFont="1"/>
    <xf numFmtId="0" fontId="37" fillId="0" borderId="0" xfId="0" applyFont="1" applyBorder="1" applyAlignment="1">
      <alignment horizontal="center"/>
    </xf>
    <xf numFmtId="0" fontId="35" fillId="4" borderId="0" xfId="0" applyFont="1" applyFill="1"/>
    <xf numFmtId="0" fontId="48" fillId="28" borderId="0" xfId="0" applyFont="1" applyFill="1"/>
    <xf numFmtId="0" fontId="37" fillId="0" borderId="0" xfId="0" applyFont="1" applyFill="1" applyBorder="1" applyAlignment="1">
      <alignment horizontal="center" vertical="center"/>
    </xf>
    <xf numFmtId="3" fontId="31" fillId="0" borderId="0" xfId="0" applyNumberFormat="1" applyFont="1"/>
    <xf numFmtId="0" fontId="50" fillId="0" borderId="0" xfId="0" applyFont="1"/>
    <xf numFmtId="3" fontId="36" fillId="0" borderId="11" xfId="0" applyNumberFormat="1" applyFont="1" applyBorder="1" applyAlignment="1">
      <alignment horizontal="right"/>
    </xf>
    <xf numFmtId="0" fontId="52" fillId="0" borderId="0" xfId="0" applyFont="1"/>
    <xf numFmtId="3" fontId="31" fillId="0" borderId="0" xfId="0" applyNumberFormat="1" applyFont="1" applyAlignment="1">
      <alignment horizontal="center"/>
    </xf>
    <xf numFmtId="3" fontId="53" fillId="0" borderId="0" xfId="0" applyNumberFormat="1" applyFont="1" applyAlignment="1">
      <alignment horizontal="center"/>
    </xf>
    <xf numFmtId="0" fontId="39" fillId="0" borderId="0" xfId="0" applyFont="1" applyAlignment="1">
      <alignment horizontal="left" wrapText="1"/>
    </xf>
    <xf numFmtId="0" fontId="31" fillId="0" borderId="0" xfId="0" applyFont="1" applyAlignment="1">
      <alignment horizontal="right"/>
    </xf>
    <xf numFmtId="0" fontId="37" fillId="0" borderId="1" xfId="0" applyFont="1" applyFill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35" fillId="3" borderId="0" xfId="0" applyNumberFormat="1" applyFont="1" applyFill="1" applyAlignment="1">
      <alignment horizontal="right"/>
    </xf>
    <xf numFmtId="1" fontId="40" fillId="0" borderId="0" xfId="0" applyNumberFormat="1" applyFont="1"/>
    <xf numFmtId="3" fontId="35" fillId="0" borderId="11" xfId="0" applyNumberFormat="1" applyFont="1" applyBorder="1" applyAlignment="1">
      <alignment horizontal="right"/>
    </xf>
    <xf numFmtId="3" fontId="35" fillId="0" borderId="0" xfId="0" applyNumberFormat="1" applyFont="1" applyAlignment="1">
      <alignment horizontal="center"/>
    </xf>
    <xf numFmtId="0" fontId="40" fillId="0" borderId="0" xfId="0" applyFont="1"/>
    <xf numFmtId="0" fontId="35" fillId="3" borderId="11" xfId="0" applyFont="1" applyFill="1" applyBorder="1"/>
    <xf numFmtId="0" fontId="43" fillId="0" borderId="0" xfId="0" applyFont="1" applyAlignment="1"/>
    <xf numFmtId="3" fontId="31" fillId="0" borderId="0" xfId="0" applyNumberFormat="1" applyFont="1" applyAlignment="1">
      <alignment horizontal="right"/>
    </xf>
    <xf numFmtId="3" fontId="35" fillId="2" borderId="11" xfId="0" applyNumberFormat="1" applyFont="1" applyFill="1" applyBorder="1" applyAlignment="1">
      <alignment horizontal="right"/>
    </xf>
    <xf numFmtId="0" fontId="52" fillId="0" borderId="0" xfId="0" applyFont="1" applyAlignment="1">
      <alignment horizontal="center"/>
    </xf>
    <xf numFmtId="3" fontId="54" fillId="0" borderId="0" xfId="0" applyNumberFormat="1" applyFont="1"/>
    <xf numFmtId="3" fontId="40" fillId="0" borderId="0" xfId="0" applyNumberFormat="1" applyFont="1" applyAlignment="1">
      <alignment horizontal="center"/>
    </xf>
    <xf numFmtId="3" fontId="55" fillId="0" borderId="0" xfId="0" applyNumberFormat="1" applyFont="1"/>
    <xf numFmtId="2" fontId="31" fillId="0" borderId="0" xfId="0" applyNumberFormat="1" applyFont="1" applyAlignment="1">
      <alignment horizontal="center"/>
    </xf>
    <xf numFmtId="165" fontId="31" fillId="0" borderId="0" xfId="0" applyNumberFormat="1" applyFont="1" applyAlignment="1">
      <alignment horizontal="center"/>
    </xf>
    <xf numFmtId="0" fontId="40" fillId="0" borderId="0" xfId="0" applyFont="1" applyBorder="1"/>
    <xf numFmtId="0" fontId="31" fillId="0" borderId="20" xfId="0" applyFont="1" applyBorder="1"/>
    <xf numFmtId="0" fontId="31" fillId="0" borderId="17" xfId="0" applyFont="1" applyBorder="1"/>
    <xf numFmtId="0" fontId="37" fillId="0" borderId="0" xfId="0" applyFont="1" applyBorder="1"/>
    <xf numFmtId="0" fontId="37" fillId="0" borderId="20" xfId="0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3" fontId="35" fillId="0" borderId="0" xfId="0" applyNumberFormat="1" applyFont="1" applyBorder="1" applyAlignment="1">
      <alignment horizontal="center"/>
    </xf>
    <xf numFmtId="3" fontId="35" fillId="0" borderId="20" xfId="0" applyNumberFormat="1" applyFont="1" applyBorder="1" applyAlignment="1">
      <alignment horizontal="center"/>
    </xf>
    <xf numFmtId="3" fontId="35" fillId="0" borderId="17" xfId="0" applyNumberFormat="1" applyFont="1" applyBorder="1" applyAlignment="1">
      <alignment horizontal="center"/>
    </xf>
    <xf numFmtId="0" fontId="37" fillId="5" borderId="39" xfId="0" applyFont="1" applyFill="1" applyBorder="1"/>
    <xf numFmtId="3" fontId="35" fillId="4" borderId="23" xfId="0" applyNumberFormat="1" applyFont="1" applyFill="1" applyBorder="1" applyAlignment="1">
      <alignment horizontal="center"/>
    </xf>
    <xf numFmtId="3" fontId="35" fillId="4" borderId="24" xfId="0" applyNumberFormat="1" applyFont="1" applyFill="1" applyBorder="1" applyAlignment="1">
      <alignment horizontal="center"/>
    </xf>
    <xf numFmtId="3" fontId="35" fillId="4" borderId="25" xfId="0" applyNumberFormat="1" applyFont="1" applyFill="1" applyBorder="1" applyAlignment="1">
      <alignment horizontal="center"/>
    </xf>
    <xf numFmtId="0" fontId="35" fillId="4" borderId="32" xfId="0" applyFont="1" applyFill="1" applyBorder="1" applyAlignment="1">
      <alignment horizontal="left" indent="1"/>
    </xf>
    <xf numFmtId="0" fontId="46" fillId="3" borderId="32" xfId="0" applyFont="1" applyFill="1" applyBorder="1" applyAlignment="1">
      <alignment horizontal="left" indent="3"/>
    </xf>
    <xf numFmtId="3" fontId="46" fillId="3" borderId="23" xfId="0" applyNumberFormat="1" applyFont="1" applyFill="1" applyBorder="1" applyAlignment="1">
      <alignment horizontal="center"/>
    </xf>
    <xf numFmtId="3" fontId="46" fillId="3" borderId="24" xfId="0" applyNumberFormat="1" applyFont="1" applyFill="1" applyBorder="1" applyAlignment="1">
      <alignment horizontal="center"/>
    </xf>
    <xf numFmtId="3" fontId="46" fillId="3" borderId="25" xfId="0" applyNumberFormat="1" applyFont="1" applyFill="1" applyBorder="1" applyAlignment="1">
      <alignment horizontal="center"/>
    </xf>
    <xf numFmtId="0" fontId="46" fillId="3" borderId="33" xfId="0" applyFont="1" applyFill="1" applyBorder="1" applyAlignment="1">
      <alignment horizontal="left" indent="3"/>
    </xf>
    <xf numFmtId="3" fontId="46" fillId="3" borderId="26" xfId="0" applyNumberFormat="1" applyFont="1" applyFill="1" applyBorder="1" applyAlignment="1">
      <alignment horizontal="center"/>
    </xf>
    <xf numFmtId="3" fontId="46" fillId="3" borderId="27" xfId="0" applyNumberFormat="1" applyFont="1" applyFill="1" applyBorder="1" applyAlignment="1">
      <alignment horizontal="center"/>
    </xf>
    <xf numFmtId="3" fontId="46" fillId="3" borderId="28" xfId="0" applyNumberFormat="1" applyFont="1" applyFill="1" applyBorder="1" applyAlignment="1">
      <alignment horizontal="center"/>
    </xf>
    <xf numFmtId="0" fontId="35" fillId="4" borderId="34" xfId="0" applyFont="1" applyFill="1" applyBorder="1" applyAlignment="1">
      <alignment horizontal="left" indent="1"/>
    </xf>
    <xf numFmtId="3" fontId="35" fillId="4" borderId="29" xfId="0" applyNumberFormat="1" applyFont="1" applyFill="1" applyBorder="1" applyAlignment="1">
      <alignment horizontal="center"/>
    </xf>
    <xf numFmtId="3" fontId="35" fillId="4" borderId="30" xfId="0" applyNumberFormat="1" applyFont="1" applyFill="1" applyBorder="1" applyAlignment="1">
      <alignment horizontal="center"/>
    </xf>
    <xf numFmtId="3" fontId="35" fillId="4" borderId="31" xfId="0" applyNumberFormat="1" applyFont="1" applyFill="1" applyBorder="1" applyAlignment="1">
      <alignment horizontal="center"/>
    </xf>
    <xf numFmtId="3" fontId="35" fillId="0" borderId="20" xfId="0" applyNumberFormat="1" applyFont="1" applyFill="1" applyBorder="1" applyAlignment="1">
      <alignment horizontal="center"/>
    </xf>
    <xf numFmtId="3" fontId="35" fillId="0" borderId="17" xfId="0" applyNumberFormat="1" applyFont="1" applyFill="1" applyBorder="1" applyAlignment="1">
      <alignment horizontal="center"/>
    </xf>
    <xf numFmtId="3" fontId="31" fillId="0" borderId="0" xfId="0" applyNumberFormat="1" applyFont="1" applyFill="1" applyAlignment="1">
      <alignment horizontal="center"/>
    </xf>
    <xf numFmtId="0" fontId="31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49" fillId="0" borderId="0" xfId="0" applyFont="1"/>
    <xf numFmtId="3" fontId="36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3" fontId="35" fillId="4" borderId="36" xfId="0" applyNumberFormat="1" applyFont="1" applyFill="1" applyBorder="1" applyAlignment="1">
      <alignment horizontal="center"/>
    </xf>
    <xf numFmtId="3" fontId="35" fillId="4" borderId="37" xfId="0" applyNumberFormat="1" applyFont="1" applyFill="1" applyBorder="1" applyAlignment="1">
      <alignment horizontal="center"/>
    </xf>
    <xf numFmtId="3" fontId="35" fillId="4" borderId="38" xfId="0" applyNumberFormat="1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28" borderId="0" xfId="71" applyFont="1" applyFill="1"/>
    <xf numFmtId="0" fontId="76" fillId="28" borderId="0" xfId="71" applyFont="1" applyFill="1"/>
    <xf numFmtId="0" fontId="76" fillId="0" borderId="0" xfId="71" applyFont="1" applyFill="1"/>
    <xf numFmtId="0" fontId="36" fillId="0" borderId="0" xfId="71" applyFont="1"/>
    <xf numFmtId="0" fontId="35" fillId="0" borderId="0" xfId="123" applyFont="1"/>
    <xf numFmtId="0" fontId="35" fillId="0" borderId="0" xfId="123" applyFont="1" applyAlignment="1">
      <alignment horizontal="center"/>
    </xf>
    <xf numFmtId="0" fontId="37" fillId="0" borderId="52" xfId="123" applyFont="1" applyBorder="1" applyAlignment="1">
      <alignment horizontal="left"/>
    </xf>
    <xf numFmtId="0" fontId="35" fillId="0" borderId="52" xfId="123" applyFont="1" applyBorder="1"/>
    <xf numFmtId="0" fontId="37" fillId="0" borderId="52" xfId="123" applyFont="1" applyBorder="1" applyAlignment="1">
      <alignment horizontal="center"/>
    </xf>
    <xf numFmtId="0" fontId="37" fillId="5" borderId="53" xfId="123" applyFont="1" applyFill="1" applyBorder="1" applyAlignment="1">
      <alignment horizontal="left"/>
    </xf>
    <xf numFmtId="0" fontId="35" fillId="5" borderId="53" xfId="123" applyFont="1" applyFill="1" applyBorder="1"/>
    <xf numFmtId="1" fontId="35" fillId="5" borderId="53" xfId="123" applyNumberFormat="1" applyFont="1" applyFill="1" applyBorder="1" applyAlignment="1">
      <alignment horizontal="center"/>
    </xf>
    <xf numFmtId="0" fontId="37" fillId="4" borderId="13" xfId="123" applyFont="1" applyFill="1" applyBorder="1" applyAlignment="1">
      <alignment horizontal="left"/>
    </xf>
    <xf numFmtId="0" fontId="35" fillId="4" borderId="13" xfId="123" applyFont="1" applyFill="1" applyBorder="1"/>
    <xf numFmtId="1" fontId="35" fillId="4" borderId="13" xfId="123" applyNumberFormat="1" applyFont="1" applyFill="1" applyBorder="1" applyAlignment="1">
      <alignment horizontal="center"/>
    </xf>
    <xf numFmtId="3" fontId="36" fillId="0" borderId="0" xfId="71" applyNumberFormat="1" applyFont="1"/>
    <xf numFmtId="0" fontId="35" fillId="0" borderId="13" xfId="123" applyFont="1" applyBorder="1" applyAlignment="1">
      <alignment horizontal="left"/>
    </xf>
    <xf numFmtId="1" fontId="35" fillId="0" borderId="13" xfId="123" applyNumberFormat="1" applyFont="1" applyBorder="1" applyAlignment="1">
      <alignment horizontal="center"/>
    </xf>
    <xf numFmtId="0" fontId="35" fillId="0" borderId="11" xfId="123" applyFont="1" applyBorder="1" applyAlignment="1">
      <alignment horizontal="left"/>
    </xf>
    <xf numFmtId="1" fontId="35" fillId="0" borderId="11" xfId="123" applyNumberFormat="1" applyFont="1" applyBorder="1" applyAlignment="1">
      <alignment horizontal="center"/>
    </xf>
    <xf numFmtId="0" fontId="37" fillId="61" borderId="11" xfId="123" applyFont="1" applyFill="1" applyBorder="1" applyAlignment="1">
      <alignment horizontal="left"/>
    </xf>
    <xf numFmtId="1" fontId="37" fillId="61" borderId="11" xfId="123" applyNumberFormat="1" applyFont="1" applyFill="1" applyBorder="1" applyAlignment="1">
      <alignment horizontal="center"/>
    </xf>
    <xf numFmtId="1" fontId="46" fillId="61" borderId="11" xfId="123" applyNumberFormat="1" applyFont="1" applyFill="1" applyBorder="1" applyAlignment="1">
      <alignment horizontal="left"/>
    </xf>
    <xf numFmtId="1" fontId="35" fillId="61" borderId="11" xfId="123" applyNumberFormat="1" applyFont="1" applyFill="1" applyBorder="1" applyAlignment="1">
      <alignment horizontal="center"/>
    </xf>
    <xf numFmtId="1" fontId="46" fillId="61" borderId="11" xfId="123" applyNumberFormat="1" applyFont="1" applyFill="1" applyBorder="1" applyAlignment="1">
      <alignment horizontal="center"/>
    </xf>
    <xf numFmtId="0" fontId="37" fillId="4" borderId="11" xfId="123" applyFont="1" applyFill="1" applyBorder="1" applyAlignment="1">
      <alignment horizontal="left"/>
    </xf>
    <xf numFmtId="0" fontId="35" fillId="4" borderId="11" xfId="123" applyFont="1" applyFill="1" applyBorder="1"/>
    <xf numFmtId="1" fontId="35" fillId="4" borderId="11" xfId="123" applyNumberFormat="1" applyFont="1" applyFill="1" applyBorder="1" applyAlignment="1">
      <alignment horizontal="center"/>
    </xf>
    <xf numFmtId="0" fontId="35" fillId="4" borderId="11" xfId="123" applyFont="1" applyFill="1" applyBorder="1" applyAlignment="1">
      <alignment horizontal="left"/>
    </xf>
    <xf numFmtId="0" fontId="35" fillId="0" borderId="14" xfId="123" applyFont="1" applyBorder="1" applyAlignment="1">
      <alignment horizontal="left"/>
    </xf>
    <xf numFmtId="1" fontId="35" fillId="0" borderId="14" xfId="123" applyNumberFormat="1" applyFont="1" applyBorder="1" applyAlignment="1">
      <alignment horizontal="center"/>
    </xf>
    <xf numFmtId="0" fontId="35" fillId="0" borderId="0" xfId="123" applyFont="1" applyBorder="1" applyAlignment="1">
      <alignment horizontal="left"/>
    </xf>
    <xf numFmtId="1" fontId="35" fillId="0" borderId="0" xfId="123" applyNumberFormat="1" applyFont="1" applyBorder="1" applyAlignment="1">
      <alignment horizontal="center"/>
    </xf>
    <xf numFmtId="0" fontId="37" fillId="4" borderId="0" xfId="123" applyFont="1" applyFill="1" applyBorder="1" applyAlignment="1">
      <alignment horizontal="left"/>
    </xf>
    <xf numFmtId="0" fontId="35" fillId="4" borderId="0" xfId="123" applyFont="1" applyFill="1" applyBorder="1" applyAlignment="1">
      <alignment horizontal="left"/>
    </xf>
    <xf numFmtId="1" fontId="35" fillId="4" borderId="0" xfId="123" applyNumberFormat="1" applyFont="1" applyFill="1" applyBorder="1" applyAlignment="1">
      <alignment horizontal="center"/>
    </xf>
    <xf numFmtId="0" fontId="37" fillId="2" borderId="0" xfId="123" applyFont="1" applyFill="1" applyBorder="1" applyAlignment="1">
      <alignment horizontal="center"/>
    </xf>
    <xf numFmtId="0" fontId="35" fillId="2" borderId="0" xfId="123" applyFont="1" applyFill="1" applyBorder="1"/>
    <xf numFmtId="1" fontId="35" fillId="2" borderId="0" xfId="123" applyNumberFormat="1" applyFont="1" applyFill="1" applyBorder="1" applyAlignment="1">
      <alignment horizontal="center"/>
    </xf>
    <xf numFmtId="4" fontId="36" fillId="2" borderId="0" xfId="71" applyNumberFormat="1" applyFont="1" applyFill="1" applyBorder="1" applyAlignment="1">
      <alignment horizontal="right" vertical="top"/>
    </xf>
    <xf numFmtId="164" fontId="35" fillId="2" borderId="0" xfId="123" applyNumberFormat="1" applyFont="1" applyFill="1" applyBorder="1" applyAlignment="1">
      <alignment horizontal="center"/>
    </xf>
    <xf numFmtId="0" fontId="36" fillId="2" borderId="0" xfId="71" applyFont="1" applyFill="1"/>
    <xf numFmtId="0" fontId="41" fillId="0" borderId="0" xfId="123" applyFont="1"/>
    <xf numFmtId="0" fontId="42" fillId="0" borderId="0" xfId="123" applyFont="1"/>
    <xf numFmtId="0" fontId="44" fillId="0" borderId="0" xfId="71" applyFont="1"/>
    <xf numFmtId="0" fontId="56" fillId="0" borderId="0" xfId="123" applyFont="1"/>
    <xf numFmtId="3" fontId="42" fillId="0" borderId="0" xfId="123" applyNumberFormat="1" applyFont="1"/>
    <xf numFmtId="0" fontId="77" fillId="0" borderId="0" xfId="122" applyFont="1" applyAlignment="1" applyProtection="1"/>
    <xf numFmtId="0" fontId="40" fillId="0" borderId="0" xfId="0" applyFont="1" applyAlignment="1"/>
    <xf numFmtId="0" fontId="52" fillId="0" borderId="0" xfId="0" applyFont="1" applyAlignment="1"/>
    <xf numFmtId="3" fontId="52" fillId="0" borderId="0" xfId="0" applyNumberFormat="1" applyFont="1" applyAlignment="1">
      <alignment horizontal="center"/>
    </xf>
    <xf numFmtId="0" fontId="37" fillId="0" borderId="1" xfId="0" applyFont="1" applyBorder="1" applyAlignment="1">
      <alignment horizontal="right"/>
    </xf>
    <xf numFmtId="3" fontId="35" fillId="0" borderId="11" xfId="0" applyNumberFormat="1" applyFont="1" applyFill="1" applyBorder="1" applyAlignment="1">
      <alignment horizontal="right"/>
    </xf>
    <xf numFmtId="3" fontId="34" fillId="0" borderId="0" xfId="0" applyNumberFormat="1" applyFont="1" applyAlignment="1">
      <alignment horizontal="right"/>
    </xf>
    <xf numFmtId="3" fontId="37" fillId="4" borderId="0" xfId="0" applyNumberFormat="1" applyFont="1" applyFill="1" applyAlignment="1">
      <alignment horizontal="right"/>
    </xf>
    <xf numFmtId="3" fontId="35" fillId="3" borderId="11" xfId="0" applyNumberFormat="1" applyFont="1" applyFill="1" applyBorder="1" applyAlignment="1">
      <alignment horizontal="right"/>
    </xf>
    <xf numFmtId="0" fontId="34" fillId="0" borderId="0" xfId="1"/>
    <xf numFmtId="0" fontId="78" fillId="0" borderId="0" xfId="0" applyFont="1" applyBorder="1" applyAlignment="1">
      <alignment horizontal="center" vertical="top" wrapText="1"/>
    </xf>
    <xf numFmtId="0" fontId="40" fillId="0" borderId="0" xfId="0" applyFont="1" applyAlignment="1">
      <alignment horizontal="center" vertical="center"/>
    </xf>
    <xf numFmtId="0" fontId="78" fillId="0" borderId="0" xfId="0" applyFont="1" applyFill="1" applyBorder="1" applyAlignment="1">
      <alignment horizontal="center" vertical="top" wrapText="1"/>
    </xf>
    <xf numFmtId="0" fontId="79" fillId="0" borderId="0" xfId="0" applyFont="1" applyFill="1" applyBorder="1" applyAlignment="1">
      <alignment horizontal="center" vertical="top" wrapText="1"/>
    </xf>
    <xf numFmtId="164" fontId="53" fillId="0" borderId="0" xfId="0" applyNumberFormat="1" applyFont="1" applyFill="1" applyBorder="1" applyAlignment="1">
      <alignment horizontal="right" vertical="top" wrapText="1"/>
    </xf>
    <xf numFmtId="0" fontId="80" fillId="0" borderId="0" xfId="0" applyFont="1"/>
    <xf numFmtId="3" fontId="80" fillId="0" borderId="0" xfId="0" applyNumberFormat="1" applyFont="1"/>
    <xf numFmtId="0" fontId="80" fillId="0" borderId="0" xfId="0" applyFont="1" applyFill="1" applyBorder="1"/>
    <xf numFmtId="0" fontId="80" fillId="0" borderId="0" xfId="0" applyFont="1" applyAlignment="1">
      <alignment horizontal="left" vertical="top" wrapText="1"/>
    </xf>
    <xf numFmtId="0" fontId="80" fillId="0" borderId="0" xfId="0" applyFont="1" applyFill="1" applyBorder="1" applyAlignment="1">
      <alignment horizontal="left" vertical="top"/>
    </xf>
    <xf numFmtId="0" fontId="80" fillId="0" borderId="0" xfId="0" applyFont="1" applyBorder="1"/>
    <xf numFmtId="0" fontId="80" fillId="0" borderId="0" xfId="0" applyFont="1" applyFill="1"/>
    <xf numFmtId="0" fontId="80" fillId="0" borderId="0" xfId="0" applyFont="1" applyAlignment="1">
      <alignment horizontal="right"/>
    </xf>
    <xf numFmtId="0" fontId="80" fillId="0" borderId="0" xfId="0" applyFont="1" applyAlignment="1"/>
    <xf numFmtId="0" fontId="81" fillId="0" borderId="0" xfId="0" applyFont="1"/>
    <xf numFmtId="0" fontId="82" fillId="0" borderId="0" xfId="0" applyFont="1" applyBorder="1"/>
    <xf numFmtId="0" fontId="80" fillId="0" borderId="0" xfId="0" applyFont="1" applyAlignment="1">
      <alignment wrapText="1"/>
    </xf>
    <xf numFmtId="0" fontId="80" fillId="0" borderId="0" xfId="0" applyFont="1" applyFill="1" applyAlignment="1">
      <alignment wrapText="1"/>
    </xf>
    <xf numFmtId="0" fontId="80" fillId="0" borderId="0" xfId="0" applyFont="1" applyFill="1" applyAlignment="1"/>
    <xf numFmtId="0" fontId="82" fillId="0" borderId="0" xfId="0" applyFont="1"/>
    <xf numFmtId="0" fontId="80" fillId="0" borderId="0" xfId="0" applyFont="1" applyAlignment="1">
      <alignment horizontal="left" vertical="top"/>
    </xf>
    <xf numFmtId="0" fontId="83" fillId="0" borderId="0" xfId="1" applyFont="1"/>
    <xf numFmtId="0" fontId="80" fillId="0" borderId="0" xfId="123" applyFont="1"/>
    <xf numFmtId="0" fontId="84" fillId="0" borderId="0" xfId="71" applyFont="1"/>
    <xf numFmtId="0" fontId="81" fillId="0" borderId="0" xfId="123" applyFont="1"/>
    <xf numFmtId="0" fontId="82" fillId="0" borderId="0" xfId="123" applyFont="1"/>
    <xf numFmtId="1" fontId="35" fillId="0" borderId="13" xfId="123" applyNumberFormat="1" applyFont="1" applyBorder="1" applyAlignment="1">
      <alignment horizontal="left"/>
    </xf>
    <xf numFmtId="9" fontId="36" fillId="0" borderId="0" xfId="4" applyFont="1"/>
    <xf numFmtId="0" fontId="31" fillId="0" borderId="0" xfId="0" applyFont="1" applyAlignment="1">
      <alignment horizontal="center"/>
    </xf>
    <xf numFmtId="0" fontId="35" fillId="0" borderId="0" xfId="0" applyFont="1" applyFill="1"/>
    <xf numFmtId="167" fontId="31" fillId="0" borderId="0" xfId="4" applyNumberFormat="1" applyFont="1" applyAlignment="1">
      <alignment horizontal="center"/>
    </xf>
    <xf numFmtId="0" fontId="85" fillId="0" borderId="13" xfId="123" applyFont="1" applyBorder="1" applyAlignment="1">
      <alignment horizontal="center"/>
    </xf>
    <xf numFmtId="0" fontId="85" fillId="0" borderId="11" xfId="123" applyFont="1" applyBorder="1" applyAlignment="1">
      <alignment horizontal="center"/>
    </xf>
    <xf numFmtId="0" fontId="86" fillId="61" borderId="11" xfId="123" applyFont="1" applyFill="1" applyBorder="1" applyAlignment="1">
      <alignment horizontal="center"/>
    </xf>
    <xf numFmtId="0" fontId="87" fillId="61" borderId="11" xfId="123" applyFont="1" applyFill="1" applyBorder="1"/>
    <xf numFmtId="0" fontId="85" fillId="0" borderId="11" xfId="123" applyFont="1" applyBorder="1" applyAlignment="1">
      <alignment horizontal="left"/>
    </xf>
    <xf numFmtId="0" fontId="85" fillId="0" borderId="14" xfId="123" applyFont="1" applyBorder="1" applyAlignment="1">
      <alignment horizontal="left"/>
    </xf>
    <xf numFmtId="0" fontId="85" fillId="0" borderId="0" xfId="123" applyFont="1" applyBorder="1" applyAlignment="1">
      <alignment horizontal="center"/>
    </xf>
    <xf numFmtId="0" fontId="88" fillId="0" borderId="13" xfId="123" applyFont="1" applyBorder="1" applyAlignment="1">
      <alignment horizontal="center"/>
    </xf>
    <xf numFmtId="0" fontId="89" fillId="28" borderId="0" xfId="0" applyFont="1" applyFill="1"/>
    <xf numFmtId="0" fontId="90" fillId="29" borderId="0" xfId="0" applyFont="1" applyFill="1"/>
    <xf numFmtId="0" fontId="90" fillId="62" borderId="0" xfId="0" applyFont="1" applyFill="1"/>
    <xf numFmtId="0" fontId="93" fillId="63" borderId="0" xfId="0" applyFont="1" applyFill="1" applyBorder="1"/>
    <xf numFmtId="0" fontId="42" fillId="0" borderId="0" xfId="0" applyFont="1" applyFill="1"/>
    <xf numFmtId="0" fontId="46" fillId="3" borderId="11" xfId="0" applyFont="1" applyFill="1" applyBorder="1"/>
    <xf numFmtId="0" fontId="46" fillId="3" borderId="0" xfId="0" applyFont="1" applyFill="1"/>
    <xf numFmtId="0" fontId="46" fillId="0" borderId="11" xfId="0" applyFont="1" applyBorder="1"/>
    <xf numFmtId="0" fontId="49" fillId="4" borderId="0" xfId="0" applyFont="1" applyFill="1"/>
    <xf numFmtId="0" fontId="94" fillId="0" borderId="0" xfId="0" applyFont="1" applyFill="1"/>
    <xf numFmtId="0" fontId="94" fillId="0" borderId="0" xfId="0" applyFont="1"/>
    <xf numFmtId="0" fontId="94" fillId="0" borderId="0" xfId="0" applyFont="1" applyBorder="1"/>
    <xf numFmtId="0" fontId="83" fillId="0" borderId="0" xfId="1" applyFont="1" applyFill="1"/>
    <xf numFmtId="0" fontId="47" fillId="64" borderId="0" xfId="0" applyFont="1" applyFill="1"/>
    <xf numFmtId="0" fontId="47" fillId="65" borderId="0" xfId="0" applyFont="1" applyFill="1"/>
    <xf numFmtId="0" fontId="47" fillId="66" borderId="0" xfId="0" applyFont="1" applyFill="1"/>
    <xf numFmtId="0" fontId="94" fillId="0" borderId="0" xfId="0" applyFont="1" applyAlignment="1"/>
    <xf numFmtId="0" fontId="46" fillId="0" borderId="0" xfId="0" applyFont="1" applyFill="1"/>
    <xf numFmtId="0" fontId="80" fillId="0" borderId="0" xfId="0" applyFont="1" applyAlignment="1">
      <alignment wrapText="1"/>
    </xf>
    <xf numFmtId="0" fontId="95" fillId="2" borderId="0" xfId="0" applyFont="1" applyFill="1"/>
    <xf numFmtId="0" fontId="80" fillId="0" borderId="0" xfId="0" applyFont="1" applyFill="1" applyAlignment="1">
      <alignment horizontal="right"/>
    </xf>
    <xf numFmtId="0" fontId="31" fillId="0" borderId="0" xfId="0" applyFont="1" applyAlignment="1">
      <alignment horizontal="center"/>
    </xf>
    <xf numFmtId="3" fontId="35" fillId="4" borderId="0" xfId="0" applyNumberFormat="1" applyFont="1" applyFill="1" applyBorder="1" applyAlignment="1">
      <alignment horizontal="center"/>
    </xf>
    <xf numFmtId="3" fontId="35" fillId="4" borderId="20" xfId="0" applyNumberFormat="1" applyFont="1" applyFill="1" applyBorder="1" applyAlignment="1">
      <alignment horizontal="center"/>
    </xf>
    <xf numFmtId="3" fontId="35" fillId="4" borderId="17" xfId="0" applyNumberFormat="1" applyFont="1" applyFill="1" applyBorder="1" applyAlignment="1">
      <alignment horizontal="center"/>
    </xf>
    <xf numFmtId="0" fontId="35" fillId="0" borderId="11" xfId="0" applyFont="1" applyFill="1" applyBorder="1"/>
    <xf numFmtId="0" fontId="46" fillId="0" borderId="11" xfId="0" applyFont="1" applyFill="1" applyBorder="1"/>
    <xf numFmtId="0" fontId="35" fillId="4" borderId="60" xfId="0" applyFont="1" applyFill="1" applyBorder="1"/>
    <xf numFmtId="0" fontId="85" fillId="0" borderId="62" xfId="123" applyFont="1" applyBorder="1" applyAlignment="1">
      <alignment horizontal="center"/>
    </xf>
    <xf numFmtId="0" fontId="35" fillId="0" borderId="62" xfId="123" applyFont="1" applyBorder="1" applyAlignment="1">
      <alignment horizontal="left"/>
    </xf>
    <xf numFmtId="1" fontId="35" fillId="0" borderId="62" xfId="123" applyNumberFormat="1" applyFont="1" applyBorder="1" applyAlignment="1">
      <alignment horizontal="center"/>
    </xf>
    <xf numFmtId="164" fontId="51" fillId="0" borderId="0" xfId="0" applyNumberFormat="1" applyFont="1" applyFill="1" applyBorder="1" applyAlignment="1">
      <alignment horizontal="right" vertical="top" wrapText="1"/>
    </xf>
    <xf numFmtId="0" fontId="31" fillId="0" borderId="0" xfId="0" applyFont="1" applyAlignment="1">
      <alignment horizontal="center"/>
    </xf>
    <xf numFmtId="0" fontId="37" fillId="0" borderId="0" xfId="0" applyFont="1" applyBorder="1" applyAlignment="1"/>
    <xf numFmtId="0" fontId="37" fillId="0" borderId="0" xfId="0" applyFont="1" applyAlignment="1"/>
    <xf numFmtId="0" fontId="33" fillId="0" borderId="0" xfId="0" applyFont="1" applyBorder="1" applyAlignment="1">
      <alignment wrapText="1"/>
    </xf>
    <xf numFmtId="0" fontId="33" fillId="0" borderId="0" xfId="0" applyFont="1" applyFill="1" applyBorder="1" applyAlignment="1">
      <alignment wrapText="1"/>
    </xf>
    <xf numFmtId="0" fontId="97" fillId="0" borderId="0" xfId="125" applyFont="1" applyAlignment="1">
      <alignment horizontal="left" vertical="center"/>
    </xf>
    <xf numFmtId="0" fontId="98" fillId="0" borderId="0" xfId="125" applyFont="1"/>
    <xf numFmtId="0" fontId="36" fillId="0" borderId="0" xfId="125" applyFont="1"/>
    <xf numFmtId="0" fontId="36" fillId="0" borderId="0" xfId="125" applyFont="1" applyAlignment="1">
      <alignment horizontal="left" vertical="top"/>
    </xf>
    <xf numFmtId="0" fontId="33" fillId="0" borderId="0" xfId="125" applyFont="1" applyAlignment="1">
      <alignment horizontal="center" vertical="center" wrapText="1"/>
    </xf>
    <xf numFmtId="0" fontId="33" fillId="0" borderId="0" xfId="125" applyFont="1" applyAlignment="1">
      <alignment horizontal="left" vertical="center" wrapText="1"/>
    </xf>
    <xf numFmtId="0" fontId="36" fillId="0" borderId="0" xfId="125" applyNumberFormat="1" applyFont="1" applyAlignment="1">
      <alignment horizontal="left" vertical="top"/>
    </xf>
    <xf numFmtId="3" fontId="36" fillId="0" borderId="0" xfId="125" applyNumberFormat="1" applyFont="1" applyAlignment="1">
      <alignment horizontal="right" vertical="top"/>
    </xf>
    <xf numFmtId="167" fontId="99" fillId="0" borderId="0" xfId="4" applyNumberFormat="1" applyFont="1"/>
    <xf numFmtId="3" fontId="99" fillId="0" borderId="0" xfId="125" applyNumberFormat="1" applyFont="1"/>
    <xf numFmtId="0" fontId="99" fillId="0" borderId="0" xfId="125" applyFont="1"/>
    <xf numFmtId="3" fontId="99" fillId="0" borderId="0" xfId="124" applyNumberFormat="1" applyFont="1"/>
    <xf numFmtId="3" fontId="98" fillId="0" borderId="0" xfId="125" applyNumberFormat="1" applyFont="1"/>
    <xf numFmtId="0" fontId="36" fillId="0" borderId="0" xfId="0" applyNumberFormat="1" applyFont="1" applyAlignment="1">
      <alignment horizontal="left" vertical="top"/>
    </xf>
    <xf numFmtId="3" fontId="36" fillId="0" borderId="0" xfId="0" applyNumberFormat="1" applyFont="1" applyAlignment="1">
      <alignment horizontal="right" vertical="top"/>
    </xf>
    <xf numFmtId="9" fontId="98" fillId="0" borderId="0" xfId="4" applyFont="1" applyAlignment="1">
      <alignment horizontal="center"/>
    </xf>
    <xf numFmtId="0" fontId="2" fillId="0" borderId="0" xfId="0" applyNumberFormat="1" applyFont="1" applyAlignment="1">
      <alignment horizontal="left" vertical="top"/>
    </xf>
    <xf numFmtId="3" fontId="2" fillId="0" borderId="0" xfId="0" applyNumberFormat="1" applyFont="1" applyAlignment="1">
      <alignment horizontal="right" vertical="top"/>
    </xf>
    <xf numFmtId="0" fontId="31" fillId="0" borderId="0" xfId="0" applyFont="1" applyAlignment="1">
      <alignment horizontal="center"/>
    </xf>
    <xf numFmtId="0" fontId="80" fillId="0" borderId="0" xfId="0" applyFont="1" applyAlignment="1">
      <alignment horizontal="left" vertical="top" wrapText="1"/>
    </xf>
    <xf numFmtId="0" fontId="35" fillId="4" borderId="33" xfId="0" applyFont="1" applyFill="1" applyBorder="1" applyAlignment="1">
      <alignment horizontal="left"/>
    </xf>
    <xf numFmtId="0" fontId="35" fillId="4" borderId="35" xfId="0" applyFont="1" applyFill="1" applyBorder="1" applyAlignment="1">
      <alignment horizontal="left"/>
    </xf>
    <xf numFmtId="0" fontId="35" fillId="4" borderId="34" xfId="0" applyFont="1" applyFill="1" applyBorder="1" applyAlignment="1">
      <alignment horizontal="left"/>
    </xf>
    <xf numFmtId="3" fontId="31" fillId="0" borderId="0" xfId="0" applyNumberFormat="1" applyFont="1" applyFill="1" applyBorder="1"/>
    <xf numFmtId="0" fontId="46" fillId="0" borderId="0" xfId="0" applyFont="1" applyFill="1" applyAlignment="1">
      <alignment horizontal="left" vertical="top" wrapText="1"/>
    </xf>
    <xf numFmtId="0" fontId="46" fillId="0" borderId="0" xfId="0" applyFont="1" applyFill="1" applyAlignment="1">
      <alignment vertical="top" wrapText="1"/>
    </xf>
    <xf numFmtId="0" fontId="31" fillId="67" borderId="0" xfId="0" applyFont="1" applyFill="1"/>
    <xf numFmtId="3" fontId="55" fillId="67" borderId="0" xfId="0" applyNumberFormat="1" applyFont="1" applyFill="1"/>
    <xf numFmtId="167" fontId="31" fillId="67" borderId="0" xfId="4" applyNumberFormat="1" applyFont="1" applyFill="1" applyAlignment="1">
      <alignment horizontal="center"/>
    </xf>
    <xf numFmtId="3" fontId="31" fillId="67" borderId="0" xfId="0" applyNumberFormat="1" applyFont="1" applyFill="1" applyAlignment="1">
      <alignment horizontal="center"/>
    </xf>
    <xf numFmtId="0" fontId="31" fillId="67" borderId="0" xfId="0" applyFont="1" applyFill="1" applyAlignment="1">
      <alignment horizontal="center"/>
    </xf>
    <xf numFmtId="3" fontId="37" fillId="5" borderId="40" xfId="0" applyNumberFormat="1" applyFont="1" applyFill="1" applyBorder="1" applyAlignment="1">
      <alignment horizontal="center"/>
    </xf>
    <xf numFmtId="3" fontId="37" fillId="5" borderId="41" xfId="0" applyNumberFormat="1" applyFont="1" applyFill="1" applyBorder="1" applyAlignment="1">
      <alignment horizontal="center"/>
    </xf>
    <xf numFmtId="3" fontId="37" fillId="5" borderId="42" xfId="0" applyNumberFormat="1" applyFont="1" applyFill="1" applyBorder="1" applyAlignment="1">
      <alignment horizontal="center"/>
    </xf>
    <xf numFmtId="0" fontId="100" fillId="0" borderId="0" xfId="0" applyFont="1"/>
    <xf numFmtId="0" fontId="31" fillId="0" borderId="52" xfId="0" applyFont="1" applyBorder="1"/>
    <xf numFmtId="3" fontId="55" fillId="0" borderId="52" xfId="0" applyNumberFormat="1" applyFont="1" applyBorder="1"/>
    <xf numFmtId="167" fontId="31" fillId="0" borderId="52" xfId="4" applyNumberFormat="1" applyFont="1" applyBorder="1" applyAlignment="1">
      <alignment horizontal="center"/>
    </xf>
    <xf numFmtId="3" fontId="31" fillId="0" borderId="52" xfId="0" applyNumberFormat="1" applyFont="1" applyBorder="1" applyAlignment="1">
      <alignment horizontal="center"/>
    </xf>
    <xf numFmtId="0" fontId="31" fillId="0" borderId="52" xfId="0" applyFont="1" applyBorder="1" applyAlignment="1">
      <alignment horizontal="center"/>
    </xf>
    <xf numFmtId="0" fontId="31" fillId="67" borderId="52" xfId="0" applyFont="1" applyFill="1" applyBorder="1"/>
    <xf numFmtId="3" fontId="55" fillId="67" borderId="52" xfId="0" applyNumberFormat="1" applyFont="1" applyFill="1" applyBorder="1"/>
    <xf numFmtId="167" fontId="31" fillId="67" borderId="52" xfId="4" applyNumberFormat="1" applyFont="1" applyFill="1" applyBorder="1" applyAlignment="1">
      <alignment horizontal="center"/>
    </xf>
    <xf numFmtId="3" fontId="31" fillId="67" borderId="52" xfId="0" applyNumberFormat="1" applyFont="1" applyFill="1" applyBorder="1" applyAlignment="1">
      <alignment horizontal="center"/>
    </xf>
    <xf numFmtId="0" fontId="31" fillId="67" borderId="52" xfId="0" applyFont="1" applyFill="1" applyBorder="1" applyAlignment="1">
      <alignment horizontal="center"/>
    </xf>
    <xf numFmtId="9" fontId="31" fillId="0" borderId="0" xfId="4" applyNumberFormat="1" applyFont="1" applyAlignment="1">
      <alignment horizontal="center"/>
    </xf>
    <xf numFmtId="3" fontId="36" fillId="0" borderId="11" xfId="0" applyNumberFormat="1" applyFont="1" applyFill="1" applyBorder="1" applyAlignment="1">
      <alignment horizontal="right"/>
    </xf>
    <xf numFmtId="0" fontId="31" fillId="0" borderId="0" xfId="0" applyFont="1" applyAlignment="1">
      <alignment horizontal="center"/>
    </xf>
    <xf numFmtId="0" fontId="93" fillId="68" borderId="0" xfId="0" applyFont="1" applyFill="1" applyBorder="1"/>
    <xf numFmtId="0" fontId="35" fillId="0" borderId="64" xfId="0" applyFont="1" applyBorder="1"/>
    <xf numFmtId="0" fontId="35" fillId="0" borderId="13" xfId="0" applyFont="1" applyBorder="1"/>
    <xf numFmtId="0" fontId="35" fillId="0" borderId="65" xfId="0" applyFont="1" applyBorder="1"/>
    <xf numFmtId="164" fontId="35" fillId="0" borderId="11" xfId="0" applyNumberFormat="1" applyFont="1" applyBorder="1"/>
    <xf numFmtId="9" fontId="31" fillId="0" borderId="0" xfId="0" applyNumberFormat="1" applyFont="1" applyAlignment="1">
      <alignment horizontal="center"/>
    </xf>
    <xf numFmtId="10" fontId="31" fillId="0" borderId="0" xfId="0" applyNumberFormat="1" applyFont="1"/>
    <xf numFmtId="0" fontId="37" fillId="0" borderId="66" xfId="0" applyFont="1" applyBorder="1" applyAlignment="1">
      <alignment horizontal="center"/>
    </xf>
    <xf numFmtId="0" fontId="37" fillId="0" borderId="67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7" fillId="0" borderId="1" xfId="0" applyFont="1" applyBorder="1" applyAlignment="1">
      <alignment horizontal="center"/>
    </xf>
    <xf numFmtId="0" fontId="93" fillId="69" borderId="0" xfId="0" applyFont="1" applyFill="1"/>
    <xf numFmtId="0" fontId="102" fillId="0" borderId="0" xfId="0" applyFont="1"/>
    <xf numFmtId="0" fontId="103" fillId="0" borderId="0" xfId="1" applyFont="1"/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horizontal="center" vertical="center" wrapText="1"/>
    </xf>
    <xf numFmtId="0" fontId="31" fillId="0" borderId="0" xfId="0" applyFont="1" applyAlignment="1">
      <alignment vertical="top"/>
    </xf>
    <xf numFmtId="0" fontId="37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right" vertical="center"/>
    </xf>
    <xf numFmtId="0" fontId="37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5" fillId="0" borderId="65" xfId="0" applyFont="1" applyBorder="1" applyAlignment="1">
      <alignment horizontal="left"/>
    </xf>
    <xf numFmtId="3" fontId="51" fillId="0" borderId="65" xfId="0" applyNumberFormat="1" applyFont="1" applyBorder="1" applyAlignment="1">
      <alignment horizontal="right"/>
    </xf>
    <xf numFmtId="3" fontId="36" fillId="0" borderId="65" xfId="0" applyNumberFormat="1" applyFont="1" applyBorder="1" applyAlignment="1">
      <alignment horizontal="right"/>
    </xf>
    <xf numFmtId="165" fontId="36" fillId="0" borderId="65" xfId="0" applyNumberFormat="1" applyFont="1" applyBorder="1" applyAlignment="1">
      <alignment horizontal="center"/>
    </xf>
    <xf numFmtId="0" fontId="35" fillId="0" borderId="11" xfId="0" applyFont="1" applyBorder="1" applyAlignment="1">
      <alignment horizontal="left"/>
    </xf>
    <xf numFmtId="3" fontId="51" fillId="0" borderId="11" xfId="0" applyNumberFormat="1" applyFont="1" applyBorder="1" applyAlignment="1">
      <alignment horizontal="right"/>
    </xf>
    <xf numFmtId="165" fontId="36" fillId="0" borderId="11" xfId="0" applyNumberFormat="1" applyFont="1" applyBorder="1" applyAlignment="1">
      <alignment horizontal="center"/>
    </xf>
    <xf numFmtId="0" fontId="35" fillId="3" borderId="69" xfId="0" applyFont="1" applyFill="1" applyBorder="1" applyAlignment="1">
      <alignment horizontal="left"/>
    </xf>
    <xf numFmtId="3" fontId="51" fillId="3" borderId="69" xfId="0" applyNumberFormat="1" applyFont="1" applyFill="1" applyBorder="1" applyAlignment="1">
      <alignment horizontal="right"/>
    </xf>
    <xf numFmtId="3" fontId="36" fillId="3" borderId="69" xfId="0" applyNumberFormat="1" applyFont="1" applyFill="1" applyBorder="1" applyAlignment="1">
      <alignment horizontal="right"/>
    </xf>
    <xf numFmtId="165" fontId="36" fillId="3" borderId="69" xfId="0" applyNumberFormat="1" applyFont="1" applyFill="1" applyBorder="1" applyAlignment="1">
      <alignment horizontal="center"/>
    </xf>
    <xf numFmtId="3" fontId="36" fillId="3" borderId="69" xfId="0" applyNumberFormat="1" applyFont="1" applyFill="1" applyBorder="1" applyAlignment="1">
      <alignment horizontal="center"/>
    </xf>
    <xf numFmtId="0" fontId="35" fillId="3" borderId="70" xfId="0" applyFont="1" applyFill="1" applyBorder="1" applyAlignment="1">
      <alignment horizontal="left"/>
    </xf>
    <xf numFmtId="3" fontId="51" fillId="3" borderId="70" xfId="0" applyNumberFormat="1" applyFont="1" applyFill="1" applyBorder="1" applyAlignment="1">
      <alignment horizontal="right"/>
    </xf>
    <xf numFmtId="3" fontId="36" fillId="3" borderId="70" xfId="0" applyNumberFormat="1" applyFont="1" applyFill="1" applyBorder="1" applyAlignment="1">
      <alignment horizontal="right"/>
    </xf>
    <xf numFmtId="165" fontId="36" fillId="3" borderId="70" xfId="0" applyNumberFormat="1" applyFont="1" applyFill="1" applyBorder="1" applyAlignment="1">
      <alignment horizontal="center"/>
    </xf>
    <xf numFmtId="3" fontId="36" fillId="3" borderId="70" xfId="0" applyNumberFormat="1" applyFont="1" applyFill="1" applyBorder="1" applyAlignment="1">
      <alignment horizontal="center"/>
    </xf>
    <xf numFmtId="0" fontId="37" fillId="4" borderId="0" xfId="0" applyFont="1" applyFill="1" applyAlignment="1">
      <alignment horizontal="left"/>
    </xf>
    <xf numFmtId="3" fontId="45" fillId="4" borderId="0" xfId="0" applyNumberFormat="1" applyFont="1" applyFill="1" applyAlignment="1">
      <alignment horizontal="right"/>
    </xf>
    <xf numFmtId="3" fontId="33" fillId="4" borderId="0" xfId="0" applyNumberFormat="1" applyFont="1" applyFill="1" applyAlignment="1">
      <alignment horizontal="right"/>
    </xf>
    <xf numFmtId="165" fontId="33" fillId="4" borderId="0" xfId="0" applyNumberFormat="1" applyFont="1" applyFill="1" applyAlignment="1">
      <alignment horizontal="center"/>
    </xf>
    <xf numFmtId="3" fontId="36" fillId="4" borderId="0" xfId="0" applyNumberFormat="1" applyFont="1" applyFill="1" applyAlignment="1">
      <alignment horizontal="center"/>
    </xf>
    <xf numFmtId="165" fontId="36" fillId="4" borderId="0" xfId="0" applyNumberFormat="1" applyFont="1" applyFill="1" applyAlignment="1">
      <alignment horizontal="center"/>
    </xf>
    <xf numFmtId="0" fontId="31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3" fontId="43" fillId="0" borderId="0" xfId="0" applyNumberFormat="1" applyFont="1"/>
    <xf numFmtId="0" fontId="104" fillId="0" borderId="0" xfId="0" applyFont="1"/>
    <xf numFmtId="0" fontId="80" fillId="0" borderId="0" xfId="0" applyFont="1" applyAlignment="1">
      <alignment horizontal="left"/>
    </xf>
    <xf numFmtId="0" fontId="32" fillId="0" borderId="0" xfId="0" applyFont="1"/>
    <xf numFmtId="0" fontId="39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5" fillId="0" borderId="11" xfId="0" applyFont="1" applyBorder="1" applyAlignment="1">
      <alignment horizontal="center"/>
    </xf>
    <xf numFmtId="164" fontId="35" fillId="0" borderId="11" xfId="0" applyNumberFormat="1" applyFont="1" applyBorder="1" applyAlignment="1">
      <alignment horizontal="center"/>
    </xf>
    <xf numFmtId="0" fontId="81" fillId="0" borderId="0" xfId="0" applyFont="1" applyAlignment="1">
      <alignment horizontal="center"/>
    </xf>
    <xf numFmtId="0" fontId="46" fillId="0" borderId="0" xfId="0" applyFont="1" applyAlignment="1">
      <alignment vertical="center"/>
    </xf>
    <xf numFmtId="0" fontId="49" fillId="0" borderId="1" xfId="0" applyFont="1" applyBorder="1" applyAlignment="1">
      <alignment horizontal="center"/>
    </xf>
    <xf numFmtId="0" fontId="35" fillId="0" borderId="14" xfId="0" applyFont="1" applyBorder="1"/>
    <xf numFmtId="164" fontId="35" fillId="0" borderId="14" xfId="0" applyNumberFormat="1" applyFont="1" applyBorder="1" applyAlignment="1">
      <alignment horizontal="center"/>
    </xf>
    <xf numFmtId="164" fontId="35" fillId="3" borderId="0" xfId="0" applyNumberFormat="1" applyFont="1" applyFill="1" applyAlignment="1">
      <alignment horizontal="center"/>
    </xf>
    <xf numFmtId="164" fontId="35" fillId="0" borderId="0" xfId="0" applyNumberFormat="1" applyFont="1" applyAlignment="1">
      <alignment horizontal="center"/>
    </xf>
    <xf numFmtId="0" fontId="37" fillId="0" borderId="11" xfId="0" applyFont="1" applyBorder="1"/>
    <xf numFmtId="164" fontId="37" fillId="4" borderId="0" xfId="0" applyNumberFormat="1" applyFont="1" applyFill="1" applyAlignment="1">
      <alignment horizontal="center"/>
    </xf>
    <xf numFmtId="0" fontId="80" fillId="0" borderId="0" xfId="0" applyFont="1" applyAlignment="1">
      <alignment vertical="top"/>
    </xf>
    <xf numFmtId="0" fontId="94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/>
    </xf>
    <xf numFmtId="0" fontId="39" fillId="0" borderId="0" xfId="0" applyFont="1" applyAlignment="1">
      <alignment vertical="center"/>
    </xf>
    <xf numFmtId="164" fontId="46" fillId="0" borderId="0" xfId="0" applyNumberFormat="1" applyFont="1" applyAlignment="1">
      <alignment vertical="center"/>
    </xf>
    <xf numFmtId="164" fontId="35" fillId="0" borderId="0" xfId="0" applyNumberFormat="1" applyFont="1" applyAlignment="1">
      <alignment vertical="center"/>
    </xf>
    <xf numFmtId="1" fontId="37" fillId="0" borderId="0" xfId="0" applyNumberFormat="1" applyFont="1" applyAlignment="1">
      <alignment horizontal="center" vertical="center"/>
    </xf>
    <xf numFmtId="164" fontId="35" fillId="0" borderId="1" xfId="0" applyNumberFormat="1" applyFont="1" applyBorder="1"/>
    <xf numFmtId="164" fontId="37" fillId="0" borderId="1" xfId="0" applyNumberFormat="1" applyFont="1" applyBorder="1" applyAlignment="1">
      <alignment horizontal="center"/>
    </xf>
    <xf numFmtId="164" fontId="37" fillId="0" borderId="0" xfId="0" applyNumberFormat="1" applyFont="1" applyAlignment="1">
      <alignment horizontal="center"/>
    </xf>
    <xf numFmtId="164" fontId="35" fillId="0" borderId="14" xfId="0" applyNumberFormat="1" applyFont="1" applyBorder="1"/>
    <xf numFmtId="0" fontId="35" fillId="0" borderId="14" xfId="0" applyFont="1" applyBorder="1" applyAlignment="1">
      <alignment horizontal="center"/>
    </xf>
    <xf numFmtId="164" fontId="35" fillId="3" borderId="0" xfId="0" applyNumberFormat="1" applyFont="1" applyFill="1"/>
    <xf numFmtId="0" fontId="35" fillId="3" borderId="0" xfId="0" applyFont="1" applyFill="1" applyAlignment="1">
      <alignment horizontal="center"/>
    </xf>
    <xf numFmtId="164" fontId="37" fillId="0" borderId="0" xfId="0" applyNumberFormat="1" applyFont="1"/>
    <xf numFmtId="164" fontId="37" fillId="0" borderId="14" xfId="0" applyNumberFormat="1" applyFont="1" applyBorder="1"/>
    <xf numFmtId="164" fontId="37" fillId="4" borderId="0" xfId="0" applyNumberFormat="1" applyFont="1" applyFill="1"/>
    <xf numFmtId="0" fontId="37" fillId="4" borderId="0" xfId="0" applyFont="1" applyFill="1" applyAlignment="1">
      <alignment horizontal="center"/>
    </xf>
    <xf numFmtId="164" fontId="82" fillId="0" borderId="0" xfId="0" applyNumberFormat="1" applyFont="1"/>
    <xf numFmtId="164" fontId="80" fillId="0" borderId="0" xfId="0" applyNumberFormat="1" applyFont="1"/>
    <xf numFmtId="0" fontId="42" fillId="0" borderId="0" xfId="0" applyFont="1"/>
    <xf numFmtId="164" fontId="83" fillId="0" borderId="0" xfId="0" applyNumberFormat="1" applyFont="1"/>
    <xf numFmtId="0" fontId="80" fillId="0" borderId="0" xfId="0" applyFont="1" applyAlignment="1">
      <alignment vertical="top" wrapText="1"/>
    </xf>
    <xf numFmtId="1" fontId="37" fillId="0" borderId="0" xfId="0" applyNumberFormat="1" applyFont="1" applyAlignment="1">
      <alignment horizontal="center" vertical="center"/>
    </xf>
    <xf numFmtId="164" fontId="35" fillId="4" borderId="0" xfId="0" applyNumberFormat="1" applyFont="1" applyFill="1"/>
    <xf numFmtId="164" fontId="35" fillId="4" borderId="0" xfId="0" applyNumberFormat="1" applyFont="1" applyFill="1" applyAlignment="1">
      <alignment horizontal="center"/>
    </xf>
    <xf numFmtId="1" fontId="37" fillId="0" borderId="0" xfId="0" applyNumberFormat="1" applyFont="1" applyAlignment="1">
      <alignment horizontal="center" vertical="center" wrapText="1"/>
    </xf>
    <xf numFmtId="164" fontId="37" fillId="4" borderId="14" xfId="0" applyNumberFormat="1" applyFont="1" applyFill="1" applyBorder="1"/>
    <xf numFmtId="164" fontId="35" fillId="3" borderId="14" xfId="0" applyNumberFormat="1" applyFont="1" applyFill="1" applyBorder="1"/>
    <xf numFmtId="1" fontId="37" fillId="0" borderId="0" xfId="0" applyNumberFormat="1" applyFont="1" applyAlignment="1">
      <alignment vertical="center"/>
    </xf>
    <xf numFmtId="164" fontId="37" fillId="0" borderId="11" xfId="0" applyNumberFormat="1" applyFont="1" applyBorder="1" applyAlignment="1">
      <alignment vertical="top"/>
    </xf>
    <xf numFmtId="164" fontId="35" fillId="0" borderId="11" xfId="0" applyNumberFormat="1" applyFont="1" applyBorder="1" applyAlignment="1">
      <alignment horizontal="left" wrapText="1"/>
    </xf>
    <xf numFmtId="164" fontId="35" fillId="0" borderId="14" xfId="0" applyNumberFormat="1" applyFont="1" applyBorder="1" applyAlignment="1">
      <alignment horizontal="left" wrapText="1"/>
    </xf>
    <xf numFmtId="0" fontId="76" fillId="0" borderId="0" xfId="71" applyFont="1"/>
    <xf numFmtId="0" fontId="37" fillId="0" borderId="0" xfId="123" applyFont="1" applyAlignment="1">
      <alignment horizontal="center"/>
    </xf>
    <xf numFmtId="0" fontId="35" fillId="0" borderId="71" xfId="123" applyFont="1" applyBorder="1" applyAlignment="1">
      <alignment vertical="top"/>
    </xf>
    <xf numFmtId="0" fontId="37" fillId="0" borderId="71" xfId="123" applyFont="1" applyBorder="1" applyAlignment="1">
      <alignment horizontal="left" vertical="top"/>
    </xf>
    <xf numFmtId="0" fontId="37" fillId="0" borderId="72" xfId="123" applyFont="1" applyBorder="1" applyAlignment="1">
      <alignment horizontal="center" vertical="top" wrapText="1"/>
    </xf>
    <xf numFmtId="0" fontId="36" fillId="0" borderId="0" xfId="71" applyFont="1" applyAlignment="1">
      <alignment vertical="top"/>
    </xf>
    <xf numFmtId="3" fontId="35" fillId="0" borderId="73" xfId="123" applyNumberFormat="1" applyFont="1" applyBorder="1" applyAlignment="1">
      <alignment horizontal="center"/>
    </xf>
    <xf numFmtId="3" fontId="46" fillId="61" borderId="74" xfId="123" applyNumberFormat="1" applyFont="1" applyFill="1" applyBorder="1" applyAlignment="1">
      <alignment horizontal="center"/>
    </xf>
    <xf numFmtId="0" fontId="37" fillId="61" borderId="62" xfId="123" applyFont="1" applyFill="1" applyBorder="1" applyAlignment="1">
      <alignment horizontal="left"/>
    </xf>
    <xf numFmtId="1" fontId="37" fillId="61" borderId="62" xfId="123" applyNumberFormat="1" applyFont="1" applyFill="1" applyBorder="1" applyAlignment="1">
      <alignment horizontal="center"/>
    </xf>
    <xf numFmtId="3" fontId="37" fillId="61" borderId="75" xfId="123" applyNumberFormat="1" applyFont="1" applyFill="1" applyBorder="1" applyAlignment="1">
      <alignment horizontal="center"/>
    </xf>
    <xf numFmtId="0" fontId="37" fillId="2" borderId="0" xfId="123" applyFont="1" applyFill="1" applyAlignment="1">
      <alignment horizontal="center"/>
    </xf>
    <xf numFmtId="1" fontId="35" fillId="2" borderId="0" xfId="123" applyNumberFormat="1" applyFont="1" applyFill="1" applyAlignment="1">
      <alignment horizontal="center"/>
    </xf>
    <xf numFmtId="164" fontId="35" fillId="2" borderId="0" xfId="123" applyNumberFormat="1" applyFont="1" applyFill="1" applyAlignment="1">
      <alignment horizontal="center"/>
    </xf>
    <xf numFmtId="0" fontId="37" fillId="4" borderId="0" xfId="123" applyFont="1" applyFill="1" applyAlignment="1">
      <alignment horizontal="left"/>
    </xf>
    <xf numFmtId="0" fontId="35" fillId="4" borderId="0" xfId="123" applyFont="1" applyFill="1" applyAlignment="1">
      <alignment horizontal="left"/>
    </xf>
    <xf numFmtId="1" fontId="35" fillId="4" borderId="0" xfId="123" applyNumberFormat="1" applyFont="1" applyFill="1" applyAlignment="1">
      <alignment horizontal="center"/>
    </xf>
    <xf numFmtId="0" fontId="85" fillId="0" borderId="0" xfId="123" applyFont="1" applyAlignment="1">
      <alignment horizontal="center"/>
    </xf>
    <xf numFmtId="0" fontId="35" fillId="0" borderId="0" xfId="123" applyFont="1" applyAlignment="1">
      <alignment horizontal="left"/>
    </xf>
    <xf numFmtId="1" fontId="35" fillId="0" borderId="0" xfId="123" applyNumberFormat="1" applyFont="1" applyAlignment="1">
      <alignment horizontal="center"/>
    </xf>
    <xf numFmtId="0" fontId="85" fillId="0" borderId="12" xfId="123" applyFont="1" applyBorder="1" applyAlignment="1">
      <alignment horizontal="center"/>
    </xf>
    <xf numFmtId="0" fontId="35" fillId="0" borderId="12" xfId="123" applyFont="1" applyBorder="1" applyAlignment="1">
      <alignment horizontal="left"/>
    </xf>
    <xf numFmtId="1" fontId="35" fillId="0" borderId="12" xfId="123" applyNumberFormat="1" applyFont="1" applyBorder="1" applyAlignment="1">
      <alignment horizontal="center"/>
    </xf>
    <xf numFmtId="3" fontId="35" fillId="0" borderId="0" xfId="123" applyNumberFormat="1" applyFont="1" applyAlignment="1">
      <alignment horizontal="center"/>
    </xf>
    <xf numFmtId="0" fontId="35" fillId="2" borderId="0" xfId="123" applyFont="1" applyFill="1"/>
    <xf numFmtId="0" fontId="83" fillId="0" borderId="0" xfId="1" applyFont="1" applyBorder="1"/>
    <xf numFmtId="0" fontId="32" fillId="28" borderId="0" xfId="0" applyFont="1" applyFill="1" applyBorder="1"/>
    <xf numFmtId="0" fontId="39" fillId="0" borderId="0" xfId="0" applyFont="1" applyBorder="1" applyAlignment="1">
      <alignment vertical="center"/>
    </xf>
    <xf numFmtId="1" fontId="37" fillId="0" borderId="0" xfId="0" applyNumberFormat="1" applyFont="1" applyBorder="1" applyAlignment="1">
      <alignment vertical="center"/>
    </xf>
    <xf numFmtId="1" fontId="37" fillId="0" borderId="0" xfId="0" applyNumberFormat="1" applyFont="1" applyBorder="1" applyAlignment="1">
      <alignment horizontal="center" vertical="center"/>
    </xf>
    <xf numFmtId="164" fontId="37" fillId="0" borderId="0" xfId="0" applyNumberFormat="1" applyFont="1" applyBorder="1" applyAlignment="1">
      <alignment horizontal="center"/>
    </xf>
    <xf numFmtId="164" fontId="31" fillId="0" borderId="0" xfId="0" applyNumberFormat="1" applyFont="1" applyBorder="1"/>
    <xf numFmtId="164" fontId="80" fillId="0" borderId="0" xfId="0" applyNumberFormat="1" applyFont="1" applyBorder="1"/>
    <xf numFmtId="0" fontId="80" fillId="0" borderId="0" xfId="0" applyFont="1" applyBorder="1" applyAlignment="1">
      <alignment wrapText="1"/>
    </xf>
    <xf numFmtId="0" fontId="42" fillId="0" borderId="0" xfId="0" applyFont="1" applyBorder="1"/>
    <xf numFmtId="164" fontId="46" fillId="0" borderId="0" xfId="0" applyNumberFormat="1" applyFont="1" applyAlignment="1">
      <alignment vertical="center" wrapText="1"/>
    </xf>
    <xf numFmtId="164" fontId="35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0" fillId="0" borderId="0" xfId="0" applyAlignment="1">
      <alignment wrapText="1"/>
    </xf>
    <xf numFmtId="164" fontId="35" fillId="0" borderId="11" xfId="0" applyNumberFormat="1" applyFont="1" applyBorder="1" applyAlignment="1">
      <alignment horizontal="right"/>
    </xf>
    <xf numFmtId="164" fontId="82" fillId="0" borderId="0" xfId="0" applyNumberFormat="1" applyFont="1" applyAlignment="1">
      <alignment horizontal="center"/>
    </xf>
    <xf numFmtId="0" fontId="80" fillId="0" borderId="0" xfId="0" applyFont="1" applyAlignment="1">
      <alignment horizontal="center"/>
    </xf>
    <xf numFmtId="0" fontId="90" fillId="70" borderId="0" xfId="0" applyFont="1" applyFill="1"/>
    <xf numFmtId="1" fontId="35" fillId="0" borderId="11" xfId="0" applyNumberFormat="1" applyFont="1" applyFill="1" applyBorder="1" applyAlignment="1">
      <alignment horizontal="center"/>
    </xf>
    <xf numFmtId="1" fontId="35" fillId="0" borderId="14" xfId="0" applyNumberFormat="1" applyFont="1" applyFill="1" applyBorder="1" applyAlignment="1">
      <alignment horizontal="center"/>
    </xf>
    <xf numFmtId="1" fontId="35" fillId="3" borderId="14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1" fontId="35" fillId="0" borderId="0" xfId="0" applyNumberFormat="1" applyFont="1"/>
    <xf numFmtId="1" fontId="35" fillId="0" borderId="14" xfId="0" applyNumberFormat="1" applyFont="1" applyBorder="1" applyAlignment="1">
      <alignment horizontal="center"/>
    </xf>
    <xf numFmtId="1" fontId="37" fillId="4" borderId="14" xfId="0" applyNumberFormat="1" applyFont="1" applyFill="1" applyBorder="1" applyAlignment="1">
      <alignment horizontal="center"/>
    </xf>
    <xf numFmtId="1" fontId="35" fillId="0" borderId="11" xfId="0" applyNumberFormat="1" applyFont="1" applyBorder="1" applyAlignment="1">
      <alignment horizontal="center"/>
    </xf>
    <xf numFmtId="1" fontId="37" fillId="0" borderId="0" xfId="0" applyNumberFormat="1" applyFont="1" applyAlignment="1">
      <alignment horizontal="center"/>
    </xf>
    <xf numFmtId="1" fontId="35" fillId="0" borderId="11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1" fontId="37" fillId="0" borderId="0" xfId="0" applyNumberFormat="1" applyFont="1" applyBorder="1" applyAlignment="1">
      <alignment horizontal="center"/>
    </xf>
    <xf numFmtId="1" fontId="31" fillId="0" borderId="0" xfId="0" applyNumberFormat="1" applyFont="1"/>
    <xf numFmtId="1" fontId="31" fillId="0" borderId="0" xfId="0" applyNumberFormat="1" applyFont="1" applyBorder="1"/>
    <xf numFmtId="0" fontId="106" fillId="0" borderId="0" xfId="3569" applyFont="1"/>
    <xf numFmtId="0" fontId="102" fillId="0" borderId="0" xfId="3569" applyFont="1"/>
    <xf numFmtId="168" fontId="50" fillId="0" borderId="0" xfId="3570" applyNumberFormat="1" applyFont="1" applyFill="1" applyAlignment="1">
      <alignment horizontal="center"/>
    </xf>
    <xf numFmtId="0" fontId="50" fillId="0" borderId="17" xfId="3570" applyNumberFormat="1" applyFont="1" applyFill="1" applyBorder="1" applyAlignment="1">
      <alignment horizontal="center"/>
    </xf>
    <xf numFmtId="0" fontId="31" fillId="0" borderId="0" xfId="3571" applyFont="1"/>
    <xf numFmtId="0" fontId="42" fillId="0" borderId="0" xfId="3569" applyFont="1"/>
    <xf numFmtId="0" fontId="42" fillId="0" borderId="0" xfId="3571" applyFont="1"/>
    <xf numFmtId="0" fontId="107" fillId="0" borderId="0" xfId="3569" applyFont="1" applyAlignment="1">
      <alignment vertical="center"/>
    </xf>
    <xf numFmtId="0" fontId="42" fillId="0" borderId="0" xfId="3569" applyFont="1" applyAlignment="1">
      <alignment vertical="center"/>
    </xf>
    <xf numFmtId="0" fontId="42" fillId="0" borderId="0" xfId="3571" applyFont="1" applyAlignment="1">
      <alignment vertical="center"/>
    </xf>
    <xf numFmtId="0" fontId="42" fillId="0" borderId="76" xfId="3569" applyFont="1" applyBorder="1"/>
    <xf numFmtId="168" fontId="42" fillId="0" borderId="27" xfId="3570" applyNumberFormat="1" applyFont="1" applyFill="1" applyBorder="1" applyAlignment="1">
      <alignment horizontal="center"/>
    </xf>
    <xf numFmtId="0" fontId="42" fillId="0" borderId="26" xfId="3569" applyFont="1" applyBorder="1"/>
    <xf numFmtId="0" fontId="42" fillId="0" borderId="26" xfId="3569" applyFont="1" applyBorder="1" applyAlignment="1">
      <alignment horizontal="left"/>
    </xf>
    <xf numFmtId="0" fontId="42" fillId="0" borderId="0" xfId="3569" applyFont="1" applyAlignment="1">
      <alignment horizontal="center"/>
    </xf>
    <xf numFmtId="0" fontId="31" fillId="0" borderId="0" xfId="3569" applyFont="1"/>
    <xf numFmtId="0" fontId="31" fillId="0" borderId="0" xfId="3569" applyFont="1" applyAlignment="1">
      <alignment horizontal="center"/>
    </xf>
    <xf numFmtId="0" fontId="31" fillId="0" borderId="0" xfId="3571" applyFont="1" applyAlignment="1">
      <alignment horizontal="center"/>
    </xf>
    <xf numFmtId="0" fontId="97" fillId="28" borderId="0" xfId="0" applyFont="1" applyFill="1"/>
    <xf numFmtId="0" fontId="84" fillId="0" borderId="0" xfId="3569" applyFont="1"/>
    <xf numFmtId="168" fontId="44" fillId="0" borderId="27" xfId="3570" applyNumberFormat="1" applyFont="1" applyFill="1" applyBorder="1"/>
    <xf numFmtId="0" fontId="44" fillId="0" borderId="0" xfId="3569" applyFont="1"/>
    <xf numFmtId="0" fontId="53" fillId="0" borderId="0" xfId="3569" applyFont="1"/>
    <xf numFmtId="0" fontId="53" fillId="0" borderId="0" xfId="3571" applyFont="1"/>
    <xf numFmtId="0" fontId="42" fillId="0" borderId="0" xfId="3571" applyFont="1" applyAlignment="1">
      <alignment vertical="top"/>
    </xf>
    <xf numFmtId="0" fontId="80" fillId="0" borderId="0" xfId="3571" applyFont="1"/>
    <xf numFmtId="0" fontId="42" fillId="4" borderId="77" xfId="3569" applyFont="1" applyFill="1" applyBorder="1" applyAlignment="1">
      <alignment vertical="top" wrapText="1"/>
    </xf>
    <xf numFmtId="0" fontId="110" fillId="0" borderId="0" xfId="3572" applyFont="1"/>
    <xf numFmtId="0" fontId="80" fillId="0" borderId="0" xfId="3569" applyFont="1"/>
    <xf numFmtId="0" fontId="80" fillId="0" borderId="0" xfId="3569" applyFont="1" applyAlignment="1">
      <alignment horizontal="center"/>
    </xf>
    <xf numFmtId="0" fontId="80" fillId="0" borderId="0" xfId="3572" applyFont="1"/>
    <xf numFmtId="0" fontId="84" fillId="0" borderId="0" xfId="71" applyFont="1" applyAlignment="1">
      <alignment horizontal="center"/>
    </xf>
    <xf numFmtId="0" fontId="80" fillId="0" borderId="0" xfId="3571" applyFont="1" applyAlignment="1">
      <alignment horizontal="center"/>
    </xf>
    <xf numFmtId="168" fontId="32" fillId="28" borderId="0" xfId="124" applyNumberFormat="1" applyFont="1" applyFill="1"/>
    <xf numFmtId="168" fontId="102" fillId="0" borderId="0" xfId="124" applyNumberFormat="1" applyFont="1"/>
    <xf numFmtId="168" fontId="42" fillId="0" borderId="27" xfId="124" applyNumberFormat="1" applyFont="1" applyFill="1" applyBorder="1" applyAlignment="1">
      <alignment horizontal="center"/>
    </xf>
    <xf numFmtId="168" fontId="41" fillId="0" borderId="27" xfId="124" applyNumberFormat="1" applyFont="1" applyFill="1" applyBorder="1" applyAlignment="1">
      <alignment horizontal="center"/>
    </xf>
    <xf numFmtId="168" fontId="42" fillId="0" borderId="0" xfId="124" applyNumberFormat="1" applyFont="1"/>
    <xf numFmtId="168" fontId="80" fillId="0" borderId="0" xfId="124" applyNumberFormat="1" applyFont="1"/>
    <xf numFmtId="168" fontId="31" fillId="0" borderId="0" xfId="124" applyNumberFormat="1" applyFont="1"/>
    <xf numFmtId="167" fontId="41" fillId="0" borderId="26" xfId="4" applyNumberFormat="1" applyFont="1" applyFill="1" applyBorder="1" applyAlignment="1">
      <alignment horizontal="center"/>
    </xf>
    <xf numFmtId="167" fontId="48" fillId="28" borderId="0" xfId="4" applyNumberFormat="1" applyFont="1" applyFill="1"/>
    <xf numFmtId="167" fontId="92" fillId="0" borderId="0" xfId="4" applyNumberFormat="1" applyFont="1"/>
    <xf numFmtId="167" fontId="41" fillId="0" borderId="0" xfId="4" applyNumberFormat="1" applyFont="1"/>
    <xf numFmtId="167" fontId="94" fillId="0" borderId="0" xfId="4" applyNumberFormat="1" applyFont="1"/>
    <xf numFmtId="167" fontId="43" fillId="0" borderId="0" xfId="4" applyNumberFormat="1" applyFont="1"/>
    <xf numFmtId="167" fontId="111" fillId="28" borderId="0" xfId="4" applyNumberFormat="1" applyFont="1" applyFill="1" applyAlignment="1">
      <alignment horizontal="center"/>
    </xf>
    <xf numFmtId="167" fontId="101" fillId="0" borderId="0" xfId="4" applyNumberFormat="1" applyFont="1" applyAlignment="1">
      <alignment horizontal="center"/>
    </xf>
    <xf numFmtId="167" fontId="112" fillId="0" borderId="26" xfId="4" applyNumberFormat="1" applyFont="1" applyFill="1" applyBorder="1" applyAlignment="1">
      <alignment horizontal="center"/>
    </xf>
    <xf numFmtId="167" fontId="112" fillId="0" borderId="0" xfId="4" applyNumberFormat="1" applyFont="1" applyAlignment="1">
      <alignment horizontal="center"/>
    </xf>
    <xf numFmtId="167" fontId="94" fillId="0" borderId="0" xfId="4" applyNumberFormat="1" applyFont="1" applyAlignment="1">
      <alignment horizontal="center"/>
    </xf>
    <xf numFmtId="167" fontId="113" fillId="0" borderId="0" xfId="4" applyNumberFormat="1" applyFont="1" applyAlignment="1">
      <alignment horizontal="center"/>
    </xf>
    <xf numFmtId="0" fontId="84" fillId="0" borderId="0" xfId="0" applyFont="1"/>
    <xf numFmtId="9" fontId="111" fillId="28" borderId="0" xfId="4" applyFont="1" applyFill="1" applyAlignment="1">
      <alignment horizontal="center"/>
    </xf>
    <xf numFmtId="9" fontId="101" fillId="0" borderId="0" xfId="4" applyFont="1" applyAlignment="1">
      <alignment horizontal="center"/>
    </xf>
    <xf numFmtId="9" fontId="112" fillId="0" borderId="28" xfId="4" applyFont="1" applyFill="1" applyBorder="1" applyAlignment="1">
      <alignment horizontal="center"/>
    </xf>
    <xf numFmtId="9" fontId="112" fillId="0" borderId="0" xfId="4" applyFont="1" applyAlignment="1">
      <alignment horizontal="center"/>
    </xf>
    <xf numFmtId="9" fontId="113" fillId="0" borderId="0" xfId="4" applyFont="1" applyAlignment="1">
      <alignment horizontal="center"/>
    </xf>
    <xf numFmtId="168" fontId="90" fillId="0" borderId="0" xfId="3570" applyNumberFormat="1" applyFont="1" applyFill="1" applyAlignment="1">
      <alignment horizontal="center"/>
    </xf>
    <xf numFmtId="168" fontId="84" fillId="0" borderId="0" xfId="3570" applyNumberFormat="1" applyFont="1" applyFill="1"/>
    <xf numFmtId="0" fontId="84" fillId="0" borderId="0" xfId="3571" applyFont="1"/>
    <xf numFmtId="167" fontId="101" fillId="0" borderId="0" xfId="4" applyNumberFormat="1" applyFont="1"/>
    <xf numFmtId="167" fontId="93" fillId="0" borderId="0" xfId="4" applyNumberFormat="1" applyFont="1" applyFill="1" applyAlignment="1">
      <alignment horizontal="center"/>
    </xf>
    <xf numFmtId="167" fontId="112" fillId="0" borderId="28" xfId="4" applyNumberFormat="1" applyFont="1" applyFill="1" applyBorder="1" applyAlignment="1">
      <alignment horizontal="center"/>
    </xf>
    <xf numFmtId="167" fontId="101" fillId="0" borderId="0" xfId="4" applyNumberFormat="1" applyFont="1" applyFill="1" applyAlignment="1">
      <alignment horizontal="center"/>
    </xf>
    <xf numFmtId="0" fontId="97" fillId="28" borderId="0" xfId="0" applyFont="1" applyFill="1" applyAlignment="1">
      <alignment horizontal="center"/>
    </xf>
    <xf numFmtId="0" fontId="84" fillId="0" borderId="0" xfId="3569" applyFont="1" applyAlignment="1">
      <alignment horizontal="center"/>
    </xf>
    <xf numFmtId="168" fontId="44" fillId="0" borderId="26" xfId="3570" applyNumberFormat="1" applyFont="1" applyFill="1" applyBorder="1" applyAlignment="1">
      <alignment horizontal="center"/>
    </xf>
    <xf numFmtId="0" fontId="44" fillId="0" borderId="0" xfId="3569" applyFont="1" applyAlignment="1">
      <alignment horizontal="center"/>
    </xf>
    <xf numFmtId="168" fontId="84" fillId="0" borderId="0" xfId="3570" applyNumberFormat="1" applyFont="1" applyFill="1" applyAlignment="1">
      <alignment horizontal="center"/>
    </xf>
    <xf numFmtId="0" fontId="84" fillId="0" borderId="0" xfId="3571" applyFont="1" applyAlignment="1">
      <alignment horizontal="center"/>
    </xf>
    <xf numFmtId="0" fontId="53" fillId="0" borderId="0" xfId="3569" applyFont="1" applyAlignment="1">
      <alignment horizontal="center"/>
    </xf>
    <xf numFmtId="0" fontId="53" fillId="0" borderId="0" xfId="3571" applyFont="1" applyAlignment="1">
      <alignment horizontal="center"/>
    </xf>
    <xf numFmtId="9" fontId="41" fillId="0" borderId="28" xfId="4" applyFont="1" applyFill="1" applyBorder="1" applyAlignment="1">
      <alignment horizontal="center"/>
    </xf>
    <xf numFmtId="168" fontId="42" fillId="4" borderId="27" xfId="3570" applyNumberFormat="1" applyFont="1" applyFill="1" applyBorder="1" applyAlignment="1">
      <alignment horizontal="center"/>
    </xf>
    <xf numFmtId="167" fontId="41" fillId="4" borderId="26" xfId="4" applyNumberFormat="1" applyFont="1" applyFill="1" applyBorder="1" applyAlignment="1">
      <alignment horizontal="center"/>
    </xf>
    <xf numFmtId="168" fontId="41" fillId="71" borderId="20" xfId="124" applyNumberFormat="1" applyFont="1" applyFill="1" applyBorder="1" applyAlignment="1">
      <alignment horizontal="center" vertical="top" wrapText="1"/>
    </xf>
    <xf numFmtId="167" fontId="41" fillId="71" borderId="0" xfId="4" applyNumberFormat="1" applyFont="1" applyFill="1" applyBorder="1" applyAlignment="1">
      <alignment horizontal="center" vertical="top" wrapText="1"/>
    </xf>
    <xf numFmtId="169" fontId="112" fillId="71" borderId="20" xfId="3570" applyNumberFormat="1" applyFont="1" applyFill="1" applyBorder="1" applyAlignment="1">
      <alignment horizontal="center" vertical="top" wrapText="1"/>
    </xf>
    <xf numFmtId="167" fontId="112" fillId="71" borderId="0" xfId="4" applyNumberFormat="1" applyFont="1" applyFill="1" applyBorder="1" applyAlignment="1">
      <alignment horizontal="center" vertical="top" wrapText="1"/>
    </xf>
    <xf numFmtId="9" fontId="112" fillId="71" borderId="25" xfId="4" applyFont="1" applyFill="1" applyBorder="1" applyAlignment="1">
      <alignment horizontal="center" vertical="top" wrapText="1"/>
    </xf>
    <xf numFmtId="167" fontId="112" fillId="71" borderId="25" xfId="4" applyNumberFormat="1" applyFont="1" applyFill="1" applyBorder="1" applyAlignment="1">
      <alignment horizontal="center" vertical="top" wrapText="1"/>
    </xf>
    <xf numFmtId="169" fontId="41" fillId="71" borderId="20" xfId="3570" applyNumberFormat="1" applyFont="1" applyFill="1" applyBorder="1" applyAlignment="1">
      <alignment horizontal="center" vertical="top" wrapText="1"/>
    </xf>
    <xf numFmtId="167" fontId="41" fillId="71" borderId="25" xfId="4" applyNumberFormat="1" applyFont="1" applyFill="1" applyBorder="1" applyAlignment="1">
      <alignment horizontal="center" vertical="top" wrapText="1"/>
    </xf>
    <xf numFmtId="169" fontId="41" fillId="74" borderId="20" xfId="3570" applyNumberFormat="1" applyFont="1" applyFill="1" applyBorder="1" applyAlignment="1">
      <alignment horizontal="center" vertical="top" wrapText="1"/>
    </xf>
    <xf numFmtId="169" fontId="41" fillId="74" borderId="25" xfId="3570" applyNumberFormat="1" applyFont="1" applyFill="1" applyBorder="1" applyAlignment="1">
      <alignment horizontal="center" vertical="top" wrapText="1"/>
    </xf>
    <xf numFmtId="0" fontId="114" fillId="0" borderId="0" xfId="0" applyFont="1"/>
    <xf numFmtId="165" fontId="35" fillId="0" borderId="13" xfId="123" applyNumberFormat="1" applyFont="1" applyBorder="1" applyAlignment="1">
      <alignment horizontal="center"/>
    </xf>
    <xf numFmtId="165" fontId="46" fillId="61" borderId="11" xfId="123" applyNumberFormat="1" applyFont="1" applyFill="1" applyBorder="1" applyAlignment="1">
      <alignment horizontal="center"/>
    </xf>
    <xf numFmtId="165" fontId="37" fillId="61" borderId="11" xfId="123" applyNumberFormat="1" applyFont="1" applyFill="1" applyBorder="1" applyAlignment="1">
      <alignment horizontal="center"/>
    </xf>
    <xf numFmtId="169" fontId="35" fillId="0" borderId="13" xfId="124" applyNumberFormat="1" applyFont="1" applyBorder="1" applyAlignment="1">
      <alignment horizontal="center"/>
    </xf>
    <xf numFmtId="169" fontId="46" fillId="61" borderId="11" xfId="124" applyNumberFormat="1" applyFont="1" applyFill="1" applyBorder="1" applyAlignment="1">
      <alignment horizontal="center"/>
    </xf>
    <xf numFmtId="169" fontId="37" fillId="61" borderId="11" xfId="124" applyNumberFormat="1" applyFont="1" applyFill="1" applyBorder="1" applyAlignment="1">
      <alignment horizontal="center"/>
    </xf>
    <xf numFmtId="168" fontId="35" fillId="0" borderId="13" xfId="124" applyNumberFormat="1" applyFont="1" applyBorder="1" applyAlignment="1">
      <alignment horizontal="center"/>
    </xf>
    <xf numFmtId="168" fontId="46" fillId="61" borderId="11" xfId="124" applyNumberFormat="1" applyFont="1" applyFill="1" applyBorder="1" applyAlignment="1">
      <alignment horizontal="center"/>
    </xf>
    <xf numFmtId="168" fontId="37" fillId="61" borderId="11" xfId="124" applyNumberFormat="1" applyFont="1" applyFill="1" applyBorder="1" applyAlignment="1">
      <alignment horizontal="center"/>
    </xf>
    <xf numFmtId="0" fontId="35" fillId="0" borderId="52" xfId="123" applyFont="1" applyBorder="1" applyAlignment="1">
      <alignment vertical="top"/>
    </xf>
    <xf numFmtId="0" fontId="37" fillId="0" borderId="52" xfId="123" applyFont="1" applyBorder="1" applyAlignment="1">
      <alignment horizontal="left" vertical="top"/>
    </xf>
    <xf numFmtId="0" fontId="37" fillId="0" borderId="52" xfId="123" applyFont="1" applyBorder="1" applyAlignment="1">
      <alignment horizontal="center" vertical="top"/>
    </xf>
    <xf numFmtId="0" fontId="37" fillId="0" borderId="52" xfId="123" applyFont="1" applyBorder="1" applyAlignment="1">
      <alignment horizontal="center" vertical="top" wrapText="1"/>
    </xf>
    <xf numFmtId="0" fontId="35" fillId="0" borderId="52" xfId="123" applyFont="1" applyBorder="1" applyAlignment="1">
      <alignment horizontal="center" vertical="top"/>
    </xf>
    <xf numFmtId="168" fontId="37" fillId="5" borderId="56" xfId="124" applyNumberFormat="1" applyFont="1" applyFill="1" applyBorder="1" applyAlignment="1">
      <alignment horizontal="center"/>
    </xf>
    <xf numFmtId="168" fontId="37" fillId="4" borderId="57" xfId="124" applyNumberFormat="1" applyFont="1" applyFill="1" applyBorder="1" applyAlignment="1">
      <alignment horizontal="center"/>
    </xf>
    <xf numFmtId="168" fontId="35" fillId="0" borderId="57" xfId="124" applyNumberFormat="1" applyFont="1" applyBorder="1" applyAlignment="1">
      <alignment horizontal="center"/>
    </xf>
    <xf numFmtId="168" fontId="35" fillId="0" borderId="22" xfId="124" applyNumberFormat="1" applyFont="1" applyBorder="1" applyAlignment="1">
      <alignment horizontal="center"/>
    </xf>
    <xf numFmtId="168" fontId="37" fillId="61" borderId="22" xfId="124" applyNumberFormat="1" applyFont="1" applyFill="1" applyBorder="1" applyAlignment="1">
      <alignment horizontal="center"/>
    </xf>
    <xf numFmtId="168" fontId="46" fillId="61" borderId="22" xfId="124" applyNumberFormat="1" applyFont="1" applyFill="1" applyBorder="1" applyAlignment="1">
      <alignment horizontal="center"/>
    </xf>
    <xf numFmtId="168" fontId="37" fillId="4" borderId="22" xfId="124" applyNumberFormat="1" applyFont="1" applyFill="1" applyBorder="1" applyAlignment="1">
      <alignment horizontal="center"/>
    </xf>
    <xf numFmtId="168" fontId="35" fillId="0" borderId="58" xfId="124" applyNumberFormat="1" applyFont="1" applyBorder="1" applyAlignment="1">
      <alignment horizontal="center"/>
    </xf>
    <xf numFmtId="168" fontId="37" fillId="4" borderId="20" xfId="124" applyNumberFormat="1" applyFont="1" applyFill="1" applyBorder="1" applyAlignment="1">
      <alignment horizontal="center"/>
    </xf>
    <xf numFmtId="168" fontId="35" fillId="0" borderId="20" xfId="124" applyNumberFormat="1" applyFont="1" applyBorder="1" applyAlignment="1">
      <alignment horizontal="center"/>
    </xf>
    <xf numFmtId="168" fontId="35" fillId="0" borderId="63" xfId="124" applyNumberFormat="1" applyFont="1" applyBorder="1" applyAlignment="1">
      <alignment horizontal="center"/>
    </xf>
    <xf numFmtId="0" fontId="37" fillId="0" borderId="78" xfId="123" applyFont="1" applyBorder="1" applyAlignment="1">
      <alignment horizontal="center" vertical="top" wrapText="1"/>
    </xf>
    <xf numFmtId="0" fontId="37" fillId="0" borderId="79" xfId="123" applyFont="1" applyBorder="1" applyAlignment="1">
      <alignment horizontal="center" vertical="top" wrapText="1"/>
    </xf>
    <xf numFmtId="169" fontId="37" fillId="5" borderId="55" xfId="124" applyNumberFormat="1" applyFont="1" applyFill="1" applyBorder="1" applyAlignment="1">
      <alignment horizontal="center"/>
    </xf>
    <xf numFmtId="169" fontId="37" fillId="4" borderId="54" xfId="124" applyNumberFormat="1" applyFont="1" applyFill="1" applyBorder="1" applyAlignment="1">
      <alignment horizontal="center"/>
    </xf>
    <xf numFmtId="169" fontId="35" fillId="0" borderId="54" xfId="124" applyNumberFormat="1" applyFont="1" applyBorder="1" applyAlignment="1">
      <alignment horizontal="center"/>
    </xf>
    <xf numFmtId="169" fontId="35" fillId="0" borderId="18" xfId="124" applyNumberFormat="1" applyFont="1" applyBorder="1" applyAlignment="1">
      <alignment horizontal="center"/>
    </xf>
    <xf numFmtId="169" fontId="37" fillId="61" borderId="18" xfId="124" applyNumberFormat="1" applyFont="1" applyFill="1" applyBorder="1" applyAlignment="1">
      <alignment horizontal="center"/>
    </xf>
    <xf numFmtId="169" fontId="46" fillId="61" borderId="18" xfId="124" applyNumberFormat="1" applyFont="1" applyFill="1" applyBorder="1" applyAlignment="1">
      <alignment horizontal="center"/>
    </xf>
    <xf numFmtId="169" fontId="37" fillId="4" borderId="18" xfId="124" applyNumberFormat="1" applyFont="1" applyFill="1" applyBorder="1" applyAlignment="1">
      <alignment horizontal="center"/>
    </xf>
    <xf numFmtId="169" fontId="35" fillId="0" borderId="59" xfId="124" applyNumberFormat="1" applyFont="1" applyBorder="1" applyAlignment="1">
      <alignment horizontal="center"/>
    </xf>
    <xf numFmtId="169" fontId="37" fillId="4" borderId="17" xfId="124" applyNumberFormat="1" applyFont="1" applyFill="1" applyBorder="1" applyAlignment="1">
      <alignment horizontal="center"/>
    </xf>
    <xf numFmtId="169" fontId="35" fillId="0" borderId="17" xfId="124" applyNumberFormat="1" applyFont="1" applyBorder="1" applyAlignment="1">
      <alignment horizontal="center"/>
    </xf>
    <xf numFmtId="169" fontId="35" fillId="0" borderId="61" xfId="124" applyNumberFormat="1" applyFont="1" applyBorder="1" applyAlignment="1">
      <alignment horizontal="center"/>
    </xf>
    <xf numFmtId="0" fontId="37" fillId="0" borderId="71" xfId="123" applyFont="1" applyBorder="1" applyAlignment="1">
      <alignment horizontal="center" vertical="top"/>
    </xf>
    <xf numFmtId="169" fontId="35" fillId="0" borderId="15" xfId="124" applyNumberFormat="1" applyFont="1" applyBorder="1" applyAlignment="1">
      <alignment horizontal="center"/>
    </xf>
    <xf numFmtId="168" fontId="35" fillId="0" borderId="21" xfId="124" applyNumberFormat="1" applyFont="1" applyBorder="1" applyAlignment="1">
      <alignment horizontal="center"/>
    </xf>
    <xf numFmtId="167" fontId="102" fillId="0" borderId="0" xfId="4" applyNumberFormat="1" applyFont="1" applyAlignment="1">
      <alignment horizontal="left"/>
    </xf>
    <xf numFmtId="0" fontId="37" fillId="0" borderId="1" xfId="0" applyFont="1" applyBorder="1" applyAlignment="1">
      <alignment horizontal="center"/>
    </xf>
    <xf numFmtId="0" fontId="80" fillId="0" borderId="0" xfId="0" applyFont="1" applyAlignment="1">
      <alignment wrapText="1"/>
    </xf>
    <xf numFmtId="0" fontId="37" fillId="0" borderId="1" xfId="0" applyFont="1" applyBorder="1" applyAlignment="1">
      <alignment horizontal="center"/>
    </xf>
    <xf numFmtId="0" fontId="80" fillId="0" borderId="0" xfId="0" applyFont="1" applyAlignment="1">
      <alignment horizontal="left" wrapText="1"/>
    </xf>
    <xf numFmtId="0" fontId="102" fillId="0" borderId="0" xfId="0" applyFont="1" applyFill="1"/>
    <xf numFmtId="0" fontId="102" fillId="0" borderId="0" xfId="0" applyFont="1" applyFill="1" applyAlignment="1">
      <alignment vertical="center"/>
    </xf>
    <xf numFmtId="0" fontId="34" fillId="0" borderId="0" xfId="1" applyFill="1"/>
    <xf numFmtId="0" fontId="115" fillId="0" borderId="0" xfId="0" applyFont="1" applyAlignment="1">
      <alignment horizontal="left" vertical="center" wrapText="1"/>
    </xf>
    <xf numFmtId="0" fontId="115" fillId="0" borderId="1" xfId="0" applyFont="1" applyBorder="1" applyAlignment="1">
      <alignment horizontal="left" vertical="center"/>
    </xf>
    <xf numFmtId="0" fontId="116" fillId="0" borderId="65" xfId="0" applyFont="1" applyBorder="1" applyAlignment="1">
      <alignment horizontal="left"/>
    </xf>
    <xf numFmtId="0" fontId="116" fillId="0" borderId="11" xfId="0" applyFont="1" applyBorder="1" applyAlignment="1">
      <alignment horizontal="left"/>
    </xf>
    <xf numFmtId="0" fontId="116" fillId="3" borderId="69" xfId="0" applyFont="1" applyFill="1" applyBorder="1" applyAlignment="1">
      <alignment horizontal="left"/>
    </xf>
    <xf numFmtId="0" fontId="116" fillId="3" borderId="70" xfId="0" applyFont="1" applyFill="1" applyBorder="1" applyAlignment="1">
      <alignment horizontal="left"/>
    </xf>
    <xf numFmtId="0" fontId="116" fillId="4" borderId="0" xfId="0" applyFont="1" applyFill="1" applyAlignment="1">
      <alignment horizontal="left"/>
    </xf>
    <xf numFmtId="0" fontId="35" fillId="0" borderId="14" xfId="0" applyFont="1" applyBorder="1" applyAlignment="1">
      <alignment horizontal="left"/>
    </xf>
    <xf numFmtId="0" fontId="116" fillId="0" borderId="14" xfId="0" applyFont="1" applyBorder="1" applyAlignment="1">
      <alignment horizontal="left"/>
    </xf>
    <xf numFmtId="3" fontId="51" fillId="0" borderId="14" xfId="0" applyNumberFormat="1" applyFont="1" applyBorder="1" applyAlignment="1">
      <alignment horizontal="right"/>
    </xf>
    <xf numFmtId="3" fontId="36" fillId="0" borderId="14" xfId="0" applyNumberFormat="1" applyFont="1" applyBorder="1" applyAlignment="1">
      <alignment horizontal="right"/>
    </xf>
    <xf numFmtId="165" fontId="36" fillId="0" borderId="14" xfId="0" applyNumberFormat="1" applyFont="1" applyBorder="1" applyAlignment="1">
      <alignment horizontal="center"/>
    </xf>
    <xf numFmtId="0" fontId="35" fillId="3" borderId="66" xfId="0" applyFont="1" applyFill="1" applyBorder="1" applyAlignment="1">
      <alignment horizontal="left"/>
    </xf>
    <xf numFmtId="0" fontId="116" fillId="3" borderId="66" xfId="0" applyFont="1" applyFill="1" applyBorder="1" applyAlignment="1">
      <alignment horizontal="left"/>
    </xf>
    <xf numFmtId="3" fontId="51" fillId="3" borderId="66" xfId="0" applyNumberFormat="1" applyFont="1" applyFill="1" applyBorder="1" applyAlignment="1">
      <alignment horizontal="right"/>
    </xf>
    <xf numFmtId="3" fontId="36" fillId="3" borderId="66" xfId="0" applyNumberFormat="1" applyFont="1" applyFill="1" applyBorder="1" applyAlignment="1">
      <alignment horizontal="right"/>
    </xf>
    <xf numFmtId="165" fontId="36" fillId="3" borderId="66" xfId="0" applyNumberFormat="1" applyFont="1" applyFill="1" applyBorder="1" applyAlignment="1">
      <alignment horizontal="center"/>
    </xf>
    <xf numFmtId="0" fontId="35" fillId="3" borderId="80" xfId="0" applyFont="1" applyFill="1" applyBorder="1" applyAlignment="1">
      <alignment horizontal="left"/>
    </xf>
    <xf numFmtId="0" fontId="116" fillId="3" borderId="80" xfId="0" applyFont="1" applyFill="1" applyBorder="1" applyAlignment="1">
      <alignment horizontal="left"/>
    </xf>
    <xf numFmtId="3" fontId="51" fillId="3" borderId="80" xfId="0" applyNumberFormat="1" applyFont="1" applyFill="1" applyBorder="1" applyAlignment="1">
      <alignment horizontal="right"/>
    </xf>
    <xf numFmtId="3" fontId="36" fillId="3" borderId="80" xfId="0" applyNumberFormat="1" applyFont="1" applyFill="1" applyBorder="1" applyAlignment="1">
      <alignment horizontal="right"/>
    </xf>
    <xf numFmtId="165" fontId="36" fillId="3" borderId="80" xfId="0" applyNumberFormat="1" applyFont="1" applyFill="1" applyBorder="1" applyAlignment="1">
      <alignment horizontal="center"/>
    </xf>
    <xf numFmtId="0" fontId="37" fillId="0" borderId="82" xfId="0" applyFont="1" applyBorder="1" applyAlignment="1">
      <alignment horizontal="center" vertical="center"/>
    </xf>
    <xf numFmtId="3" fontId="36" fillId="0" borderId="83" xfId="0" applyNumberFormat="1" applyFont="1" applyBorder="1" applyAlignment="1">
      <alignment horizontal="right"/>
    </xf>
    <xf numFmtId="3" fontId="36" fillId="0" borderId="84" xfId="0" applyNumberFormat="1" applyFont="1" applyBorder="1" applyAlignment="1">
      <alignment horizontal="right"/>
    </xf>
    <xf numFmtId="3" fontId="36" fillId="0" borderId="85" xfId="0" applyNumberFormat="1" applyFont="1" applyBorder="1" applyAlignment="1">
      <alignment horizontal="right"/>
    </xf>
    <xf numFmtId="3" fontId="36" fillId="3" borderId="86" xfId="0" applyNumberFormat="1" applyFont="1" applyFill="1" applyBorder="1" applyAlignment="1">
      <alignment horizontal="right"/>
    </xf>
    <xf numFmtId="3" fontId="36" fillId="3" borderId="87" xfId="0" applyNumberFormat="1" applyFont="1" applyFill="1" applyBorder="1" applyAlignment="1">
      <alignment horizontal="right"/>
    </xf>
    <xf numFmtId="3" fontId="36" fillId="3" borderId="88" xfId="0" applyNumberFormat="1" applyFont="1" applyFill="1" applyBorder="1" applyAlignment="1">
      <alignment horizontal="right"/>
    </xf>
    <xf numFmtId="3" fontId="36" fillId="3" borderId="89" xfId="0" applyNumberFormat="1" applyFont="1" applyFill="1" applyBorder="1" applyAlignment="1">
      <alignment horizontal="right"/>
    </xf>
    <xf numFmtId="3" fontId="33" fillId="4" borderId="81" xfId="0" applyNumberFormat="1" applyFont="1" applyFill="1" applyBorder="1" applyAlignment="1">
      <alignment horizontal="right"/>
    </xf>
    <xf numFmtId="165" fontId="36" fillId="4" borderId="0" xfId="0" applyNumberFormat="1" applyFont="1" applyFill="1" applyBorder="1" applyAlignment="1">
      <alignment horizontal="center"/>
    </xf>
    <xf numFmtId="170" fontId="31" fillId="0" borderId="0" xfId="124" applyNumberFormat="1" applyFont="1"/>
    <xf numFmtId="2" fontId="35" fillId="0" borderId="65" xfId="0" applyNumberFormat="1" applyFont="1" applyBorder="1" applyAlignment="1">
      <alignment horizontal="center"/>
    </xf>
    <xf numFmtId="2" fontId="35" fillId="0" borderId="11" xfId="0" applyNumberFormat="1" applyFont="1" applyBorder="1" applyAlignment="1">
      <alignment horizontal="center"/>
    </xf>
    <xf numFmtId="2" fontId="35" fillId="4" borderId="11" xfId="0" applyNumberFormat="1" applyFont="1" applyFill="1" applyBorder="1" applyAlignment="1">
      <alignment horizontal="center"/>
    </xf>
    <xf numFmtId="0" fontId="6" fillId="0" borderId="0" xfId="0" applyFont="1" applyFill="1"/>
    <xf numFmtId="2" fontId="35" fillId="0" borderId="64" xfId="0" applyNumberFormat="1" applyFont="1" applyBorder="1" applyAlignment="1">
      <alignment horizontal="center"/>
    </xf>
    <xf numFmtId="2" fontId="35" fillId="0" borderId="64" xfId="4" applyNumberFormat="1" applyFont="1" applyBorder="1" applyAlignment="1">
      <alignment horizontal="center"/>
    </xf>
    <xf numFmtId="2" fontId="35" fillId="0" borderId="13" xfId="0" applyNumberFormat="1" applyFont="1" applyBorder="1" applyAlignment="1">
      <alignment horizontal="center"/>
    </xf>
    <xf numFmtId="0" fontId="42" fillId="0" borderId="26" xfId="3569" applyFont="1" applyFill="1" applyBorder="1"/>
    <xf numFmtId="0" fontId="42" fillId="0" borderId="0" xfId="3571" applyFont="1" applyFill="1"/>
    <xf numFmtId="0" fontId="42" fillId="72" borderId="20" xfId="3569" applyFont="1" applyFill="1" applyBorder="1" applyAlignment="1">
      <alignment horizontal="center" vertical="center" wrapText="1"/>
    </xf>
    <xf numFmtId="0" fontId="42" fillId="72" borderId="20" xfId="3569" applyFont="1" applyFill="1" applyBorder="1" applyAlignment="1">
      <alignment vertical="top"/>
    </xf>
    <xf numFmtId="168" fontId="41" fillId="0" borderId="24" xfId="124" applyNumberFormat="1" applyFont="1" applyBorder="1"/>
    <xf numFmtId="168" fontId="41" fillId="0" borderId="27" xfId="124" applyNumberFormat="1" applyFont="1" applyBorder="1"/>
    <xf numFmtId="168" fontId="41" fillId="0" borderId="27" xfId="124" applyNumberFormat="1" applyFont="1" applyFill="1" applyBorder="1"/>
    <xf numFmtId="168" fontId="41" fillId="0" borderId="90" xfId="124" applyNumberFormat="1" applyFont="1" applyBorder="1"/>
    <xf numFmtId="168" fontId="42" fillId="0" borderId="90" xfId="124" applyNumberFormat="1" applyFont="1" applyFill="1" applyBorder="1" applyAlignment="1">
      <alignment horizontal="center"/>
    </xf>
    <xf numFmtId="167" fontId="41" fillId="0" borderId="91" xfId="4" applyNumberFormat="1" applyFont="1" applyFill="1" applyBorder="1" applyAlignment="1">
      <alignment horizontal="center"/>
    </xf>
    <xf numFmtId="168" fontId="44" fillId="0" borderId="90" xfId="3570" applyNumberFormat="1" applyFont="1" applyFill="1" applyBorder="1"/>
    <xf numFmtId="167" fontId="112" fillId="0" borderId="91" xfId="4" applyNumberFormat="1" applyFont="1" applyFill="1" applyBorder="1" applyAlignment="1">
      <alignment horizontal="center"/>
    </xf>
    <xf numFmtId="9" fontId="112" fillId="0" borderId="92" xfId="4" applyFont="1" applyFill="1" applyBorder="1" applyAlignment="1">
      <alignment horizontal="center"/>
    </xf>
    <xf numFmtId="167" fontId="112" fillId="0" borderId="92" xfId="4" applyNumberFormat="1" applyFont="1" applyFill="1" applyBorder="1" applyAlignment="1">
      <alignment horizontal="center"/>
    </xf>
    <xf numFmtId="168" fontId="44" fillId="0" borderId="91" xfId="3570" applyNumberFormat="1" applyFont="1" applyFill="1" applyBorder="1" applyAlignment="1">
      <alignment horizontal="center"/>
    </xf>
    <xf numFmtId="168" fontId="42" fillId="4" borderId="90" xfId="3570" applyNumberFormat="1" applyFont="1" applyFill="1" applyBorder="1" applyAlignment="1">
      <alignment horizontal="center"/>
    </xf>
    <xf numFmtId="167" fontId="41" fillId="4" borderId="91" xfId="4" applyNumberFormat="1" applyFont="1" applyFill="1" applyBorder="1" applyAlignment="1">
      <alignment horizontal="center"/>
    </xf>
    <xf numFmtId="9" fontId="41" fillId="0" borderId="92" xfId="4" applyFont="1" applyFill="1" applyBorder="1" applyAlignment="1">
      <alignment horizontal="center"/>
    </xf>
    <xf numFmtId="0" fontId="42" fillId="4" borderId="93" xfId="3569" applyFont="1" applyFill="1" applyBorder="1" applyAlignment="1">
      <alignment vertical="top" wrapText="1"/>
    </xf>
    <xf numFmtId="0" fontId="42" fillId="4" borderId="94" xfId="3569" applyFont="1" applyFill="1" applyBorder="1" applyAlignment="1">
      <alignment vertical="top" wrapText="1"/>
    </xf>
    <xf numFmtId="0" fontId="42" fillId="0" borderId="95" xfId="3569" applyFont="1" applyBorder="1"/>
    <xf numFmtId="0" fontId="42" fillId="0" borderId="96" xfId="3569" applyFont="1" applyBorder="1"/>
    <xf numFmtId="0" fontId="42" fillId="0" borderId="27" xfId="3569" applyFont="1" applyBorder="1"/>
    <xf numFmtId="0" fontId="42" fillId="0" borderId="28" xfId="3569" applyFont="1" applyBorder="1"/>
    <xf numFmtId="0" fontId="42" fillId="0" borderId="27" xfId="3569" applyFont="1" applyFill="1" applyBorder="1"/>
    <xf numFmtId="0" fontId="42" fillId="0" borderId="28" xfId="3569" applyFont="1" applyFill="1" applyBorder="1"/>
    <xf numFmtId="0" fontId="42" fillId="0" borderId="90" xfId="3569" applyFont="1" applyBorder="1"/>
    <xf numFmtId="0" fontId="42" fillId="0" borderId="91" xfId="3569" applyFont="1" applyBorder="1"/>
    <xf numFmtId="0" fontId="42" fillId="0" borderId="92" xfId="3569" applyFont="1" applyBorder="1"/>
    <xf numFmtId="0" fontId="102" fillId="64" borderId="0" xfId="123" applyFont="1" applyFill="1"/>
    <xf numFmtId="0" fontId="0" fillId="0" borderId="0" xfId="0" applyAlignment="1"/>
    <xf numFmtId="0" fontId="83" fillId="0" borderId="0" xfId="0" applyFont="1"/>
    <xf numFmtId="2" fontId="117" fillId="0" borderId="65" xfId="0" applyNumberFormat="1" applyFont="1" applyBorder="1" applyAlignment="1">
      <alignment horizontal="center"/>
    </xf>
    <xf numFmtId="2" fontId="117" fillId="0" borderId="11" xfId="0" applyNumberFormat="1" applyFont="1" applyBorder="1" applyAlignment="1">
      <alignment horizontal="center"/>
    </xf>
    <xf numFmtId="2" fontId="117" fillId="0" borderId="83" xfId="0" applyNumberFormat="1" applyFont="1" applyBorder="1" applyAlignment="1">
      <alignment horizontal="center"/>
    </xf>
    <xf numFmtId="2" fontId="117" fillId="0" borderId="84" xfId="0" applyNumberFormat="1" applyFont="1" applyBorder="1" applyAlignment="1">
      <alignment horizontal="center"/>
    </xf>
    <xf numFmtId="0" fontId="33" fillId="0" borderId="82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3" fontId="35" fillId="4" borderId="28" xfId="0" applyNumberFormat="1" applyFont="1" applyFill="1" applyBorder="1" applyAlignment="1">
      <alignment horizontal="center"/>
    </xf>
    <xf numFmtId="0" fontId="49" fillId="0" borderId="0" xfId="0" applyFont="1" applyBorder="1"/>
    <xf numFmtId="3" fontId="49" fillId="0" borderId="0" xfId="0" applyNumberFormat="1" applyFont="1" applyBorder="1" applyAlignment="1">
      <alignment horizontal="center"/>
    </xf>
    <xf numFmtId="3" fontId="49" fillId="0" borderId="20" xfId="0" applyNumberFormat="1" applyFont="1" applyBorder="1" applyAlignment="1">
      <alignment horizontal="center"/>
    </xf>
    <xf numFmtId="3" fontId="49" fillId="0" borderId="17" xfId="0" applyNumberFormat="1" applyFont="1" applyBorder="1" applyAlignment="1">
      <alignment horizontal="center"/>
    </xf>
    <xf numFmtId="3" fontId="46" fillId="0" borderId="11" xfId="0" applyNumberFormat="1" applyFont="1" applyBorder="1" applyAlignment="1">
      <alignment horizontal="right"/>
    </xf>
    <xf numFmtId="9" fontId="31" fillId="0" borderId="0" xfId="4" applyFont="1" applyAlignment="1">
      <alignment horizontal="center"/>
    </xf>
    <xf numFmtId="3" fontId="49" fillId="0" borderId="20" xfId="0" applyNumberFormat="1" applyFont="1" applyFill="1" applyBorder="1" applyAlignment="1">
      <alignment horizontal="center"/>
    </xf>
    <xf numFmtId="3" fontId="49" fillId="0" borderId="17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right"/>
    </xf>
    <xf numFmtId="1" fontId="52" fillId="0" borderId="0" xfId="0" applyNumberFormat="1" applyFont="1"/>
    <xf numFmtId="3" fontId="43" fillId="0" borderId="0" xfId="0" applyNumberFormat="1" applyFont="1" applyAlignment="1">
      <alignment horizontal="center"/>
    </xf>
    <xf numFmtId="3" fontId="80" fillId="0" borderId="0" xfId="0" applyNumberFormat="1" applyFont="1" applyAlignment="1">
      <alignment horizontal="center"/>
    </xf>
    <xf numFmtId="3" fontId="46" fillId="2" borderId="11" xfId="0" applyNumberFormat="1" applyFont="1" applyFill="1" applyBorder="1" applyAlignment="1">
      <alignment horizontal="right"/>
    </xf>
    <xf numFmtId="0" fontId="80" fillId="0" borderId="0" xfId="0" applyFont="1" applyAlignment="1">
      <alignment horizontal="left" vertical="top" wrapText="1"/>
    </xf>
    <xf numFmtId="0" fontId="84" fillId="0" borderId="0" xfId="0" applyFont="1" applyFill="1" applyBorder="1"/>
    <xf numFmtId="0" fontId="101" fillId="0" borderId="0" xfId="0" applyFont="1" applyFill="1" applyBorder="1"/>
    <xf numFmtId="0" fontId="84" fillId="0" borderId="0" xfId="0" applyFont="1" applyFill="1"/>
    <xf numFmtId="0" fontId="118" fillId="0" borderId="0" xfId="0" applyFont="1"/>
    <xf numFmtId="3" fontId="86" fillId="0" borderId="20" xfId="0" applyNumberFormat="1" applyFont="1" applyFill="1" applyBorder="1" applyAlignment="1">
      <alignment horizontal="center"/>
    </xf>
    <xf numFmtId="3" fontId="86" fillId="0" borderId="17" xfId="0" applyNumberFormat="1" applyFont="1" applyFill="1" applyBorder="1" applyAlignment="1">
      <alignment horizontal="center"/>
    </xf>
    <xf numFmtId="0" fontId="94" fillId="0" borderId="0" xfId="0" applyFont="1" applyAlignment="1">
      <alignment vertical="top" wrapText="1"/>
    </xf>
    <xf numFmtId="0" fontId="114" fillId="0" borderId="0" xfId="0" applyFont="1" applyAlignment="1"/>
    <xf numFmtId="0" fontId="80" fillId="0" borderId="0" xfId="0" applyFont="1" applyAlignment="1">
      <alignment horizontal="left" vertical="top" wrapText="1"/>
    </xf>
    <xf numFmtId="3" fontId="80" fillId="0" borderId="0" xfId="0" applyNumberFormat="1" applyFont="1" applyFill="1"/>
    <xf numFmtId="3" fontId="80" fillId="0" borderId="0" xfId="0" applyNumberFormat="1" applyFont="1" applyFill="1" applyAlignment="1">
      <alignment vertical="top" wrapText="1"/>
    </xf>
    <xf numFmtId="3" fontId="94" fillId="0" borderId="0" xfId="0" applyNumberFormat="1" applyFont="1" applyAlignment="1">
      <alignment vertical="top" wrapText="1"/>
    </xf>
    <xf numFmtId="9" fontId="31" fillId="0" borderId="0" xfId="4" applyFont="1"/>
    <xf numFmtId="3" fontId="33" fillId="5" borderId="41" xfId="0" applyNumberFormat="1" applyFont="1" applyFill="1" applyBorder="1" applyAlignment="1">
      <alignment horizontal="center"/>
    </xf>
    <xf numFmtId="3" fontId="36" fillId="4" borderId="20" xfId="0" applyNumberFormat="1" applyFont="1" applyFill="1" applyBorder="1" applyAlignment="1">
      <alignment horizontal="center"/>
    </xf>
    <xf numFmtId="3" fontId="36" fillId="4" borderId="24" xfId="0" applyNumberFormat="1" applyFont="1" applyFill="1" applyBorder="1" applyAlignment="1">
      <alignment horizontal="center"/>
    </xf>
    <xf numFmtId="3" fontId="51" fillId="3" borderId="24" xfId="0" applyNumberFormat="1" applyFont="1" applyFill="1" applyBorder="1" applyAlignment="1">
      <alignment horizontal="center"/>
    </xf>
    <xf numFmtId="3" fontId="51" fillId="3" borderId="27" xfId="0" applyNumberFormat="1" applyFont="1" applyFill="1" applyBorder="1" applyAlignment="1">
      <alignment horizontal="center"/>
    </xf>
    <xf numFmtId="3" fontId="36" fillId="4" borderId="30" xfId="0" applyNumberFormat="1" applyFont="1" applyFill="1" applyBorder="1" applyAlignment="1">
      <alignment horizontal="center"/>
    </xf>
    <xf numFmtId="3" fontId="36" fillId="4" borderId="37" xfId="0" applyNumberFormat="1" applyFont="1" applyFill="1" applyBorder="1" applyAlignment="1">
      <alignment horizontal="center"/>
    </xf>
    <xf numFmtId="0" fontId="37" fillId="0" borderId="103" xfId="0" applyFont="1" applyBorder="1" applyAlignment="1">
      <alignment horizontal="center"/>
    </xf>
    <xf numFmtId="3" fontId="86" fillId="0" borderId="104" xfId="0" applyNumberFormat="1" applyFont="1" applyFill="1" applyBorder="1" applyAlignment="1">
      <alignment horizontal="center"/>
    </xf>
    <xf numFmtId="3" fontId="33" fillId="5" borderId="105" xfId="0" applyNumberFormat="1" applyFont="1" applyFill="1" applyBorder="1" applyAlignment="1">
      <alignment horizontal="center"/>
    </xf>
    <xf numFmtId="3" fontId="36" fillId="4" borderId="104" xfId="0" applyNumberFormat="1" applyFont="1" applyFill="1" applyBorder="1" applyAlignment="1">
      <alignment horizontal="center"/>
    </xf>
    <xf numFmtId="3" fontId="36" fillId="4" borderId="106" xfId="0" applyNumberFormat="1" applyFont="1" applyFill="1" applyBorder="1" applyAlignment="1">
      <alignment horizontal="center"/>
    </xf>
    <xf numFmtId="3" fontId="51" fillId="3" borderId="106" xfId="0" applyNumberFormat="1" applyFont="1" applyFill="1" applyBorder="1" applyAlignment="1">
      <alignment horizontal="center"/>
    </xf>
    <xf numFmtId="3" fontId="51" fillId="3" borderId="107" xfId="0" applyNumberFormat="1" applyFont="1" applyFill="1" applyBorder="1" applyAlignment="1">
      <alignment horizontal="center"/>
    </xf>
    <xf numFmtId="3" fontId="36" fillId="4" borderId="108" xfId="0" applyNumberFormat="1" applyFont="1" applyFill="1" applyBorder="1" applyAlignment="1">
      <alignment horizontal="center"/>
    </xf>
    <xf numFmtId="3" fontId="36" fillId="4" borderId="109" xfId="0" applyNumberFormat="1" applyFont="1" applyFill="1" applyBorder="1" applyAlignment="1">
      <alignment horizontal="center"/>
    </xf>
    <xf numFmtId="3" fontId="45" fillId="0" borderId="104" xfId="0" applyNumberFormat="1" applyFont="1" applyFill="1" applyBorder="1" applyAlignment="1">
      <alignment horizontal="center"/>
    </xf>
    <xf numFmtId="3" fontId="45" fillId="0" borderId="17" xfId="0" applyNumberFormat="1" applyFont="1" applyFill="1" applyBorder="1" applyAlignment="1">
      <alignment horizontal="center"/>
    </xf>
    <xf numFmtId="3" fontId="33" fillId="5" borderId="97" xfId="0" applyNumberFormat="1" applyFont="1" applyFill="1" applyBorder="1" applyAlignment="1">
      <alignment horizontal="center"/>
    </xf>
    <xf numFmtId="3" fontId="36" fillId="4" borderId="98" xfId="0" applyNumberFormat="1" applyFont="1" applyFill="1" applyBorder="1" applyAlignment="1">
      <alignment horizontal="center"/>
    </xf>
    <xf numFmtId="3" fontId="36" fillId="4" borderId="99" xfId="0" applyNumberFormat="1" applyFont="1" applyFill="1" applyBorder="1" applyAlignment="1">
      <alignment horizontal="center"/>
    </xf>
    <xf numFmtId="3" fontId="51" fillId="3" borderId="99" xfId="0" applyNumberFormat="1" applyFont="1" applyFill="1" applyBorder="1" applyAlignment="1">
      <alignment horizontal="center"/>
    </xf>
    <xf numFmtId="3" fontId="51" fillId="3" borderId="100" xfId="0" applyNumberFormat="1" applyFont="1" applyFill="1" applyBorder="1" applyAlignment="1">
      <alignment horizontal="center"/>
    </xf>
    <xf numFmtId="3" fontId="36" fillId="4" borderId="101" xfId="0" applyNumberFormat="1" applyFont="1" applyFill="1" applyBorder="1" applyAlignment="1">
      <alignment horizontal="center"/>
    </xf>
    <xf numFmtId="3" fontId="36" fillId="4" borderId="102" xfId="0" applyNumberFormat="1" applyFont="1" applyFill="1" applyBorder="1" applyAlignment="1">
      <alignment horizontal="center"/>
    </xf>
    <xf numFmtId="0" fontId="114" fillId="0" borderId="0" xfId="0" applyFont="1" applyFill="1" applyAlignment="1"/>
    <xf numFmtId="3" fontId="35" fillId="4" borderId="27" xfId="0" applyNumberFormat="1" applyFont="1" applyFill="1" applyBorder="1" applyAlignment="1">
      <alignment horizontal="center"/>
    </xf>
    <xf numFmtId="0" fontId="83" fillId="0" borderId="0" xfId="1" applyFont="1" applyAlignment="1">
      <alignment horizontal="left"/>
    </xf>
    <xf numFmtId="0" fontId="83" fillId="0" borderId="11" xfId="1" applyFont="1" applyBorder="1" applyAlignment="1">
      <alignment horizontal="left"/>
    </xf>
    <xf numFmtId="0" fontId="83" fillId="0" borderId="12" xfId="1" applyFont="1" applyBorder="1" applyAlignment="1" applyProtection="1">
      <alignment horizontal="left"/>
    </xf>
    <xf numFmtId="0" fontId="83" fillId="0" borderId="11" xfId="1" applyFont="1" applyBorder="1" applyAlignment="1" applyProtection="1">
      <alignment horizontal="left"/>
    </xf>
    <xf numFmtId="0" fontId="90" fillId="29" borderId="0" xfId="0" applyFont="1" applyFill="1" applyAlignment="1">
      <alignment horizontal="left"/>
    </xf>
    <xf numFmtId="0" fontId="90" fillId="63" borderId="0" xfId="0" applyFont="1" applyFill="1" applyBorder="1" applyAlignment="1">
      <alignment horizontal="left"/>
    </xf>
    <xf numFmtId="0" fontId="90" fillId="62" borderId="0" xfId="0" applyFont="1" applyFill="1" applyAlignment="1">
      <alignment horizontal="left"/>
    </xf>
    <xf numFmtId="0" fontId="83" fillId="0" borderId="11" xfId="1" applyFont="1" applyFill="1" applyBorder="1" applyAlignment="1">
      <alignment horizontal="left"/>
    </xf>
    <xf numFmtId="0" fontId="83" fillId="0" borderId="11" xfId="1" quotePrefix="1" applyFont="1" applyFill="1" applyBorder="1" applyAlignment="1">
      <alignment horizontal="left"/>
    </xf>
    <xf numFmtId="0" fontId="90" fillId="70" borderId="0" xfId="0" applyFont="1" applyFill="1" applyAlignment="1">
      <alignment horizontal="left"/>
    </xf>
    <xf numFmtId="0" fontId="83" fillId="0" borderId="12" xfId="1" quotePrefix="1" applyFont="1" applyBorder="1" applyAlignment="1" applyProtection="1">
      <alignment horizontal="left"/>
    </xf>
    <xf numFmtId="0" fontId="83" fillId="0" borderId="0" xfId="1" applyFont="1" applyBorder="1" applyAlignment="1" applyProtection="1">
      <alignment horizontal="left"/>
    </xf>
    <xf numFmtId="0" fontId="90" fillId="69" borderId="0" xfId="0" applyFont="1" applyFill="1" applyAlignment="1">
      <alignment horizontal="left"/>
    </xf>
    <xf numFmtId="0" fontId="84" fillId="0" borderId="11" xfId="0" applyFont="1" applyFill="1" applyBorder="1"/>
    <xf numFmtId="0" fontId="84" fillId="0" borderId="12" xfId="0" applyFont="1" applyFill="1" applyBorder="1" applyAlignment="1">
      <alignment vertical="center"/>
    </xf>
    <xf numFmtId="0" fontId="93" fillId="0" borderId="12" xfId="0" applyFont="1" applyFill="1" applyBorder="1"/>
    <xf numFmtId="0" fontId="101" fillId="0" borderId="12" xfId="0" applyFont="1" applyFill="1" applyBorder="1"/>
    <xf numFmtId="0" fontId="80" fillId="0" borderId="11" xfId="0" applyFont="1" applyFill="1" applyBorder="1"/>
    <xf numFmtId="0" fontId="91" fillId="0" borderId="12" xfId="0" applyFont="1" applyFill="1" applyBorder="1"/>
    <xf numFmtId="0" fontId="92" fillId="0" borderId="12" xfId="0" applyFont="1" applyFill="1" applyBorder="1"/>
    <xf numFmtId="0" fontId="102" fillId="0" borderId="12" xfId="0" applyFont="1" applyFill="1" applyBorder="1"/>
    <xf numFmtId="0" fontId="37" fillId="0" borderId="1" xfId="0" applyFont="1" applyFill="1" applyBorder="1" applyAlignment="1">
      <alignment horizontal="center"/>
    </xf>
    <xf numFmtId="0" fontId="37" fillId="0" borderId="19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80" fillId="0" borderId="0" xfId="0" applyFont="1" applyAlignment="1">
      <alignment horizontal="left" vertical="top" wrapText="1"/>
    </xf>
    <xf numFmtId="0" fontId="114" fillId="0" borderId="0" xfId="0" applyFont="1" applyAlignment="1"/>
    <xf numFmtId="0" fontId="80" fillId="0" borderId="0" xfId="0" applyFont="1" applyFill="1" applyAlignment="1">
      <alignment wrapText="1"/>
    </xf>
    <xf numFmtId="0" fontId="37" fillId="0" borderId="0" xfId="123" applyFont="1" applyBorder="1" applyAlignment="1">
      <alignment horizontal="center"/>
    </xf>
    <xf numFmtId="0" fontId="37" fillId="0" borderId="81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80" fillId="0" borderId="0" xfId="0" applyFont="1" applyAlignment="1">
      <alignment horizontal="left" wrapText="1"/>
    </xf>
    <xf numFmtId="168" fontId="56" fillId="71" borderId="20" xfId="3570" applyNumberFormat="1" applyFont="1" applyFill="1" applyBorder="1" applyAlignment="1">
      <alignment horizontal="center" vertical="center" wrapText="1"/>
    </xf>
    <xf numFmtId="168" fontId="56" fillId="71" borderId="0" xfId="3570" applyNumberFormat="1" applyFont="1" applyFill="1" applyBorder="1" applyAlignment="1">
      <alignment horizontal="center" vertical="center" wrapText="1"/>
    </xf>
    <xf numFmtId="0" fontId="89" fillId="73" borderId="68" xfId="3569" applyFont="1" applyFill="1" applyBorder="1" applyAlignment="1">
      <alignment horizontal="center"/>
    </xf>
    <xf numFmtId="0" fontId="0" fillId="0" borderId="66" xfId="0" applyBorder="1" applyAlignment="1">
      <alignment horizontal="center"/>
    </xf>
    <xf numFmtId="168" fontId="56" fillId="74" borderId="68" xfId="3570" applyNumberFormat="1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8" fontId="108" fillId="71" borderId="20" xfId="3570" applyNumberFormat="1" applyFont="1" applyFill="1" applyBorder="1" applyAlignment="1">
      <alignment horizontal="center" vertical="center" wrapText="1"/>
    </xf>
    <xf numFmtId="0" fontId="109" fillId="71" borderId="17" xfId="0" applyFont="1" applyFill="1" applyBorder="1" applyAlignment="1">
      <alignment horizontal="center" vertical="center" wrapText="1"/>
    </xf>
    <xf numFmtId="169" fontId="56" fillId="71" borderId="20" xfId="3570" applyNumberFormat="1" applyFont="1" applyFill="1" applyBorder="1" applyAlignment="1">
      <alignment horizontal="center" vertical="center" wrapText="1"/>
    </xf>
    <xf numFmtId="169" fontId="56" fillId="71" borderId="0" xfId="3570" applyNumberFormat="1" applyFont="1" applyFill="1" applyBorder="1" applyAlignment="1">
      <alignment horizontal="center" vertical="center" wrapText="1"/>
    </xf>
    <xf numFmtId="168" fontId="108" fillId="71" borderId="0" xfId="3570" applyNumberFormat="1" applyFont="1" applyFill="1" applyBorder="1" applyAlignment="1">
      <alignment horizontal="center" vertical="center" wrapText="1"/>
    </xf>
    <xf numFmtId="1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left" vertical="top" wrapText="1"/>
    </xf>
    <xf numFmtId="0" fontId="0" fillId="0" borderId="0" xfId="0" applyAlignment="1">
      <alignment horizontal="left"/>
    </xf>
    <xf numFmtId="0" fontId="80" fillId="0" borderId="0" xfId="0" applyFont="1" applyAlignment="1">
      <alignment wrapText="1"/>
    </xf>
    <xf numFmtId="0" fontId="37" fillId="0" borderId="0" xfId="123" applyFont="1" applyAlignment="1">
      <alignment horizontal="center"/>
    </xf>
    <xf numFmtId="0" fontId="31" fillId="0" borderId="0" xfId="0" applyFont="1" applyAlignment="1">
      <alignment horizontal="left" vertical="top" wrapText="1"/>
    </xf>
  </cellXfs>
  <cellStyles count="3573">
    <cellStyle name="20% - Accent1" xfId="93" builtinId="30" customBuiltin="1"/>
    <cellStyle name="20% - Accent1 2" xfId="14" xr:uid="{00000000-0005-0000-0000-000001000000}"/>
    <cellStyle name="20% - Accent2" xfId="97" builtinId="34" customBuiltin="1"/>
    <cellStyle name="20% - Accent2 2" xfId="15" xr:uid="{00000000-0005-0000-0000-000003000000}"/>
    <cellStyle name="20% - Accent3" xfId="101" builtinId="38" customBuiltin="1"/>
    <cellStyle name="20% - Accent3 2" xfId="16" xr:uid="{00000000-0005-0000-0000-000005000000}"/>
    <cellStyle name="20% - Accent4" xfId="105" builtinId="42" customBuiltin="1"/>
    <cellStyle name="20% - Accent4 2" xfId="17" xr:uid="{00000000-0005-0000-0000-000007000000}"/>
    <cellStyle name="20% - Accent5" xfId="109" builtinId="46" customBuiltin="1"/>
    <cellStyle name="20% - Accent5 2" xfId="18" xr:uid="{00000000-0005-0000-0000-000009000000}"/>
    <cellStyle name="20% - Accent6" xfId="113" builtinId="50" customBuiltin="1"/>
    <cellStyle name="20% - Accent6 2" xfId="19" xr:uid="{00000000-0005-0000-0000-00000B000000}"/>
    <cellStyle name="40% - Accent1" xfId="94" builtinId="31" customBuiltin="1"/>
    <cellStyle name="40% - Accent1 2" xfId="20" xr:uid="{00000000-0005-0000-0000-00000D000000}"/>
    <cellStyle name="40% - Accent2" xfId="98" builtinId="35" customBuiltin="1"/>
    <cellStyle name="40% - Accent2 2" xfId="21" xr:uid="{00000000-0005-0000-0000-00000F000000}"/>
    <cellStyle name="40% - Accent3" xfId="102" builtinId="39" customBuiltin="1"/>
    <cellStyle name="40% - Accent3 2" xfId="22" xr:uid="{00000000-0005-0000-0000-000011000000}"/>
    <cellStyle name="40% - Accent4" xfId="106" builtinId="43" customBuiltin="1"/>
    <cellStyle name="40% - Accent4 2" xfId="23" xr:uid="{00000000-0005-0000-0000-000013000000}"/>
    <cellStyle name="40% - Accent5" xfId="110" builtinId="47" customBuiltin="1"/>
    <cellStyle name="40% - Accent5 2" xfId="24" xr:uid="{00000000-0005-0000-0000-000015000000}"/>
    <cellStyle name="40% - Accent6" xfId="114" builtinId="51" customBuiltin="1"/>
    <cellStyle name="40% - Accent6 2" xfId="25" xr:uid="{00000000-0005-0000-0000-000017000000}"/>
    <cellStyle name="60% - Accent1" xfId="95" builtinId="32" customBuiltin="1"/>
    <cellStyle name="60% - Accent1 2" xfId="26" xr:uid="{00000000-0005-0000-0000-000019000000}"/>
    <cellStyle name="60% - Accent2" xfId="99" builtinId="36" customBuiltin="1"/>
    <cellStyle name="60% - Accent2 2" xfId="27" xr:uid="{00000000-0005-0000-0000-00001B000000}"/>
    <cellStyle name="60% - Accent3" xfId="103" builtinId="40" customBuiltin="1"/>
    <cellStyle name="60% - Accent3 2" xfId="28" xr:uid="{00000000-0005-0000-0000-00001D000000}"/>
    <cellStyle name="60% - Accent4" xfId="107" builtinId="44" customBuiltin="1"/>
    <cellStyle name="60% - Accent4 2" xfId="29" xr:uid="{00000000-0005-0000-0000-00001F000000}"/>
    <cellStyle name="60% - Accent5" xfId="111" builtinId="48" customBuiltin="1"/>
    <cellStyle name="60% - Accent5 2" xfId="30" xr:uid="{00000000-0005-0000-0000-000021000000}"/>
    <cellStyle name="60% - Accent6" xfId="115" builtinId="52" customBuiltin="1"/>
    <cellStyle name="60% - Accent6 2" xfId="31" xr:uid="{00000000-0005-0000-0000-000023000000}"/>
    <cellStyle name="Accent1" xfId="92" builtinId="29" customBuiltin="1"/>
    <cellStyle name="Accent1 2" xfId="32" xr:uid="{00000000-0005-0000-0000-000025000000}"/>
    <cellStyle name="Accent2" xfId="96" builtinId="33" customBuiltin="1"/>
    <cellStyle name="Accent2 2" xfId="33" xr:uid="{00000000-0005-0000-0000-000027000000}"/>
    <cellStyle name="Accent3" xfId="100" builtinId="37" customBuiltin="1"/>
    <cellStyle name="Accent3 2" xfId="34" xr:uid="{00000000-0005-0000-0000-000029000000}"/>
    <cellStyle name="Accent4" xfId="104" builtinId="41" customBuiltin="1"/>
    <cellStyle name="Accent4 2" xfId="35" xr:uid="{00000000-0005-0000-0000-00002B000000}"/>
    <cellStyle name="Accent5" xfId="108" builtinId="45" customBuiltin="1"/>
    <cellStyle name="Accent5 2" xfId="36" xr:uid="{00000000-0005-0000-0000-00002D000000}"/>
    <cellStyle name="Accent6" xfId="112" builtinId="49" customBuiltin="1"/>
    <cellStyle name="Accent6 2" xfId="37" xr:uid="{00000000-0005-0000-0000-00002F000000}"/>
    <cellStyle name="Bad" xfId="81" builtinId="27" customBuiltin="1"/>
    <cellStyle name="Bad 2" xfId="38" xr:uid="{00000000-0005-0000-0000-000031000000}"/>
    <cellStyle name="Calculation" xfId="85" builtinId="22" customBuiltin="1"/>
    <cellStyle name="Calculation 2" xfId="39" xr:uid="{00000000-0005-0000-0000-000033000000}"/>
    <cellStyle name="Check Cell" xfId="87" builtinId="23" customBuiltin="1"/>
    <cellStyle name="Check Cell 2" xfId="40" xr:uid="{00000000-0005-0000-0000-000035000000}"/>
    <cellStyle name="Comma" xfId="124" builtinId="3"/>
    <cellStyle name="Comma 2" xfId="42" xr:uid="{00000000-0005-0000-0000-000037000000}"/>
    <cellStyle name="Comma 2 2" xfId="43" xr:uid="{00000000-0005-0000-0000-000038000000}"/>
    <cellStyle name="Comma 2 3" xfId="64" xr:uid="{00000000-0005-0000-0000-000039000000}"/>
    <cellStyle name="Comma 3" xfId="41" xr:uid="{00000000-0005-0000-0000-00003A000000}"/>
    <cellStyle name="Comma 3 12" xfId="3570" xr:uid="{AC3465AF-2058-4EF2-B5A9-AB7D1AD75B6F}"/>
    <cellStyle name="Comma 3 2" xfId="65" xr:uid="{00000000-0005-0000-0000-00003B000000}"/>
    <cellStyle name="Comma 4" xfId="116" xr:uid="{00000000-0005-0000-0000-00003C000000}"/>
    <cellStyle name="Currency 2" xfId="12" xr:uid="{00000000-0005-0000-0000-00003D000000}"/>
    <cellStyle name="Explanatory Text" xfId="90" builtinId="53" customBuiltin="1"/>
    <cellStyle name="Explanatory Text 2" xfId="44" xr:uid="{00000000-0005-0000-0000-00003F000000}"/>
    <cellStyle name="ExportHeaderStyleLeft" xfId="7" xr:uid="{00000000-0005-0000-0000-000040000000}"/>
    <cellStyle name="ExportHeaderStyleRight" xfId="8" xr:uid="{00000000-0005-0000-0000-000041000000}"/>
    <cellStyle name="ExportLogo" xfId="5" xr:uid="{00000000-0005-0000-0000-000042000000}"/>
    <cellStyle name="Followed Hyperlink" xfId="75" builtinId="9" customBuiltin="1"/>
    <cellStyle name="Good" xfId="80" builtinId="26" customBuiltin="1"/>
    <cellStyle name="Good 2" xfId="45" xr:uid="{00000000-0005-0000-0000-000045000000}"/>
    <cellStyle name="Heading 1" xfId="76" builtinId="16" customBuiltin="1"/>
    <cellStyle name="Heading 1 2" xfId="46" xr:uid="{00000000-0005-0000-0000-000047000000}"/>
    <cellStyle name="Heading 2" xfId="77" builtinId="17" customBuiltin="1"/>
    <cellStyle name="Heading 2 2" xfId="47" xr:uid="{00000000-0005-0000-0000-000049000000}"/>
    <cellStyle name="Heading 3" xfId="78" builtinId="18" customBuiltin="1"/>
    <cellStyle name="Heading 3 2" xfId="48" xr:uid="{00000000-0005-0000-0000-00004B000000}"/>
    <cellStyle name="Heading 4" xfId="79" builtinId="19" customBuiltin="1"/>
    <cellStyle name="Heading 4 2" xfId="49" xr:uid="{00000000-0005-0000-0000-00004D000000}"/>
    <cellStyle name="Hyperlink" xfId="1" builtinId="8" customBuiltin="1"/>
    <cellStyle name="Hyperlink 2" xfId="6" xr:uid="{00000000-0005-0000-0000-00004F000000}"/>
    <cellStyle name="Hyperlink 2 2" xfId="11" xr:uid="{00000000-0005-0000-0000-000050000000}"/>
    <cellStyle name="Hyperlink 2 3" xfId="69" xr:uid="{00000000-0005-0000-0000-000051000000}"/>
    <cellStyle name="Hyperlink 3" xfId="9" xr:uid="{00000000-0005-0000-0000-000052000000}"/>
    <cellStyle name="Hyperlink 3 2" xfId="119" xr:uid="{00000000-0005-0000-0000-000053000000}"/>
    <cellStyle name="Hyperlink 4" xfId="68" xr:uid="{00000000-0005-0000-0000-000054000000}"/>
    <cellStyle name="Hyperlink 5" xfId="121" xr:uid="{00000000-0005-0000-0000-000055000000}"/>
    <cellStyle name="Hyperlink 6" xfId="122" xr:uid="{00000000-0005-0000-0000-000056000000}"/>
    <cellStyle name="Input" xfId="83" builtinId="20" customBuiltin="1"/>
    <cellStyle name="Input 2" xfId="50" xr:uid="{00000000-0005-0000-0000-000058000000}"/>
    <cellStyle name="Linked Cell" xfId="86" builtinId="24" customBuiltin="1"/>
    <cellStyle name="Linked Cell 2" xfId="51" xr:uid="{00000000-0005-0000-0000-00005A000000}"/>
    <cellStyle name="Neutral" xfId="82" builtinId="28" customBuiltin="1"/>
    <cellStyle name="Neutral 2" xfId="52" xr:uid="{00000000-0005-0000-0000-00005C000000}"/>
    <cellStyle name="Normal" xfId="0" builtinId="0"/>
    <cellStyle name="Normal 10" xfId="123" xr:uid="{00000000-0005-0000-0000-00005E000000}"/>
    <cellStyle name="Normal 11" xfId="3572" xr:uid="{9538548E-C25E-4095-AC8C-6F2B1DDFB3DC}"/>
    <cellStyle name="Normal 12" xfId="71" xr:uid="{00000000-0005-0000-0000-00005F000000}"/>
    <cellStyle name="Normal 19" xfId="118" xr:uid="{00000000-0005-0000-0000-000060000000}"/>
    <cellStyle name="Normal 2" xfId="3" xr:uid="{00000000-0005-0000-0000-000061000000}"/>
    <cellStyle name="Normal 2 2" xfId="67" xr:uid="{00000000-0005-0000-0000-000062000000}"/>
    <cellStyle name="Normal 2 3" xfId="125" xr:uid="{00000000-0005-0000-0000-000063000000}"/>
    <cellStyle name="Normal 20" xfId="3569" xr:uid="{46DE4ED0-1C65-424C-9C0A-2EB46BB76229}"/>
    <cellStyle name="Normal 21" xfId="120" xr:uid="{00000000-0005-0000-0000-000064000000}"/>
    <cellStyle name="Normal 3" xfId="2" xr:uid="{00000000-0005-0000-0000-000065000000}"/>
    <cellStyle name="Normal 3 2" xfId="10" xr:uid="{00000000-0005-0000-0000-000066000000}"/>
    <cellStyle name="Normal 3 3" xfId="63" xr:uid="{00000000-0005-0000-0000-000067000000}"/>
    <cellStyle name="Normal 4" xfId="13" xr:uid="{00000000-0005-0000-0000-000068000000}"/>
    <cellStyle name="Normal 4 2" xfId="70" xr:uid="{00000000-0005-0000-0000-000069000000}"/>
    <cellStyle name="Normal 5" xfId="66" xr:uid="{00000000-0005-0000-0000-00006A000000}"/>
    <cellStyle name="Normal 6" xfId="72" xr:uid="{00000000-0005-0000-0000-00006B000000}"/>
    <cellStyle name="Normal 7" xfId="73" xr:uid="{00000000-0005-0000-0000-00006C000000}"/>
    <cellStyle name="Normal 8" xfId="74" xr:uid="{00000000-0005-0000-0000-00006D000000}"/>
    <cellStyle name="Normal 8 2" xfId="3571" xr:uid="{67C99948-3254-4C0E-9505-E8EFA9C0889D}"/>
    <cellStyle name="Note" xfId="89" builtinId="10" customBuiltin="1"/>
    <cellStyle name="Note 2" xfId="54" xr:uid="{00000000-0005-0000-0000-00006F000000}"/>
    <cellStyle name="Note 3" xfId="55" xr:uid="{00000000-0005-0000-0000-000070000000}"/>
    <cellStyle name="Note 4" xfId="53" xr:uid="{00000000-0005-0000-0000-000071000000}"/>
    <cellStyle name="Output" xfId="84" builtinId="21" customBuiltin="1"/>
    <cellStyle name="Output 2" xfId="56" xr:uid="{00000000-0005-0000-0000-000073000000}"/>
    <cellStyle name="Percent" xfId="4" builtinId="5"/>
    <cellStyle name="Percent 2" xfId="58" xr:uid="{00000000-0005-0000-0000-000075000000}"/>
    <cellStyle name="Percent 3" xfId="59" xr:uid="{00000000-0005-0000-0000-000076000000}"/>
    <cellStyle name="Percent 4" xfId="57" xr:uid="{00000000-0005-0000-0000-000077000000}"/>
    <cellStyle name="style1503581016612" xfId="151" xr:uid="{0DCE4091-A5EE-4416-9A0A-0BB47ED90195}"/>
    <cellStyle name="style1503581016690" xfId="152" xr:uid="{AE277918-FC45-4A18-9AD8-A0FA20EFF35B}"/>
    <cellStyle name="style1503581016752" xfId="153" xr:uid="{83291B94-7B66-4478-8DC7-2A76EEDD542F}"/>
    <cellStyle name="style1503581016830" xfId="154" xr:uid="{7A60E334-48D5-482A-A2C5-4816C3977854}"/>
    <cellStyle name="style1503581016893" xfId="158" xr:uid="{3CB48B5D-BEC9-4E70-A6BC-D3937F6283DC}"/>
    <cellStyle name="style1503581016971" xfId="159" xr:uid="{5F15CEF9-5614-4582-ACBC-B86A3F643712}"/>
    <cellStyle name="style1503581017033" xfId="160" xr:uid="{F2CB183A-8E5A-4A6F-92DD-818A782A441E}"/>
    <cellStyle name="style1503581017095" xfId="155" xr:uid="{55F8714C-2E4C-4721-9662-BACC7C1BF4E5}"/>
    <cellStyle name="style1503581017158" xfId="156" xr:uid="{199269BD-838C-42FB-A1AD-9D834C9662E6}"/>
    <cellStyle name="style1503581017220" xfId="157" xr:uid="{AE842755-AA9C-403F-8BFD-37FABA9C195F}"/>
    <cellStyle name="style1503581017329" xfId="161" xr:uid="{43BB1497-7284-4955-82C4-AF15ACC03ECE}"/>
    <cellStyle name="style1503581017407" xfId="162" xr:uid="{744DEC07-9F1C-478F-B41B-A0E64505C508}"/>
    <cellStyle name="style1503581017485" xfId="163" xr:uid="{ADC6741F-A2D7-49D4-9A69-46181F754D0C}"/>
    <cellStyle name="style1503581017563" xfId="191" xr:uid="{11D49E2C-6B4C-472B-9361-11DFC8947049}"/>
    <cellStyle name="style1503581017657" xfId="170" xr:uid="{8EE067C7-F7C3-47CB-AC99-593924834C7A}"/>
    <cellStyle name="style1503581017751" xfId="181" xr:uid="{31A88A48-A0A8-4CD8-B6F2-40FECE029257}"/>
    <cellStyle name="style1503581017813" xfId="164" xr:uid="{61CDDBF0-39F0-4461-AFB7-5C92509F0752}"/>
    <cellStyle name="style1503581017875" xfId="192" xr:uid="{C8CDD31D-E3F8-403B-A9F4-24CC00351D9B}"/>
    <cellStyle name="style1503581017922" xfId="171" xr:uid="{1C279002-97E4-4E12-853D-BFA94C9C9CB7}"/>
    <cellStyle name="style1503581017985" xfId="172" xr:uid="{B55178F9-DB6D-443F-9B04-2181B1FADA45}"/>
    <cellStyle name="style1503581018047" xfId="165" xr:uid="{8E35EC1B-8365-4481-A72D-5B69F00B64F8}"/>
    <cellStyle name="style1503581018109" xfId="166" xr:uid="{8242313E-F48F-46C5-82CD-CB5B990DB64E}"/>
    <cellStyle name="style1503581018172" xfId="173" xr:uid="{70119675-9ACA-43A3-B77F-B2B5A0662F21}"/>
    <cellStyle name="style1503581018234" xfId="177" xr:uid="{0C590355-598D-41D9-B584-37DEA2C09742}"/>
    <cellStyle name="style1503581018297" xfId="185" xr:uid="{4E091AD2-3B33-4AA9-AC7B-60C7B167EE92}"/>
    <cellStyle name="style1503581018359" xfId="186" xr:uid="{85E6CB92-82F7-4F20-9F6B-A04B13A9119E}"/>
    <cellStyle name="style1503581018406" xfId="187" xr:uid="{E1FEE5AB-9FF4-47AC-A442-93C698C05987}"/>
    <cellStyle name="style1503581018453" xfId="167" xr:uid="{4D4BC1A3-8831-4DE0-AAC4-292E2E307499}"/>
    <cellStyle name="style1503581018499" xfId="168" xr:uid="{51A7ABAE-0567-4F07-940E-3874AFE241CD}"/>
    <cellStyle name="style1503581018546" xfId="169" xr:uid="{05792163-36FE-4405-BCF8-B902F62A0C5F}"/>
    <cellStyle name="style1503581018593" xfId="174" xr:uid="{CAE4A9CC-C0DB-4492-856A-087D0D5E4683}"/>
    <cellStyle name="style1503581018655" xfId="175" xr:uid="{16ABF06B-AFA0-498A-BAD6-C56E5D899E77}"/>
    <cellStyle name="style1503581018718" xfId="176" xr:uid="{E548D0A8-3FEA-4C39-8FFF-65B3BF0D5A20}"/>
    <cellStyle name="style1503581018780" xfId="178" xr:uid="{FAED6340-9062-4BB8-9AA9-B645BECB6297}"/>
    <cellStyle name="style1503581018827" xfId="179" xr:uid="{251D62DE-3C30-48B6-89C4-D2C9899AAB25}"/>
    <cellStyle name="style1503581018889" xfId="180" xr:uid="{7B562DB0-F5DC-4CBA-BB6D-87402314B61F}"/>
    <cellStyle name="style1503581018967" xfId="182" xr:uid="{3954368A-07F7-4111-A965-BC8E16619D34}"/>
    <cellStyle name="style1503581019014" xfId="183" xr:uid="{8E35F83A-10E0-498A-809A-250E0F8BCAC0}"/>
    <cellStyle name="style1503581019061" xfId="184" xr:uid="{9F6DDD5A-3AAC-4E2A-9E95-549DE0C46551}"/>
    <cellStyle name="style1503581019123" xfId="188" xr:uid="{1430B935-7ED2-4A2E-8E67-95A5848600B0}"/>
    <cellStyle name="style1503581019186" xfId="189" xr:uid="{371A26C7-7A92-4C73-A920-D5CBDDEED2C8}"/>
    <cellStyle name="style1503581019264" xfId="190" xr:uid="{9DA28189-E190-43CE-88AF-1E449E2030E2}"/>
    <cellStyle name="style1508749680098" xfId="126" xr:uid="{1D75A61A-C8C3-4F50-A1B0-41355174290B}"/>
    <cellStyle name="style1508749680192" xfId="127" xr:uid="{F4893826-7ADE-4F96-8F8D-CB93C633ABA7}"/>
    <cellStyle name="style1508749680254" xfId="128" xr:uid="{914FB57D-DAC1-4044-A9C6-38A32B7FC865}"/>
    <cellStyle name="style1508749680301" xfId="129" xr:uid="{D46E909C-AFE6-49AE-A270-D92D23C3FBB3}"/>
    <cellStyle name="style1508749680348" xfId="130" xr:uid="{FB16F2F5-77CF-4F5C-8835-B660A6F8B97D}"/>
    <cellStyle name="style1508749680426" xfId="131" xr:uid="{A5BE7C41-FE50-4F3A-866B-E85FEA33C4A8}"/>
    <cellStyle name="style1508749680457" xfId="149" xr:uid="{09FCDB0B-73EE-4B47-80D5-9DA9906F4824}"/>
    <cellStyle name="style1508749680504" xfId="133" xr:uid="{3E7EE12E-BD0A-4484-8389-F212BF4A94F1}"/>
    <cellStyle name="style1508749680551" xfId="132" xr:uid="{7EBEF254-3DA9-42F9-B80C-5640AB4B2BC8}"/>
    <cellStyle name="style1508749680582" xfId="150" xr:uid="{415B179B-F548-4C48-BB4B-C6BFAA06976A}"/>
    <cellStyle name="style1508749680629" xfId="139" xr:uid="{89F8431E-594E-4157-8071-36EE32FDE543}"/>
    <cellStyle name="style1508749680676" xfId="138" xr:uid="{5A22898C-E19C-442B-A153-DB72F62EA76A}"/>
    <cellStyle name="style1508749681814" xfId="144" xr:uid="{121E4F3E-EA83-498F-8149-26757365A350}"/>
    <cellStyle name="style1508749681846" xfId="145" xr:uid="{76CEE471-869D-423A-88A1-09D27FA962D3}"/>
    <cellStyle name="style1508749681908" xfId="134" xr:uid="{6E790025-B430-484D-A931-EDF245DA0158}"/>
    <cellStyle name="style1508749681939" xfId="135" xr:uid="{D6884B07-4D66-4B4F-A792-AC71D3436C9D}"/>
    <cellStyle name="style1508749681986" xfId="136" xr:uid="{0A33D344-06F7-452B-8120-47398795B239}"/>
    <cellStyle name="style1508749682033" xfId="137" xr:uid="{BF762681-F188-4B40-8F3D-5DB5F7D67F42}"/>
    <cellStyle name="style1508749682064" xfId="140" xr:uid="{72163E4B-779E-49FD-B4F0-CB2512BCD9DD}"/>
    <cellStyle name="style1508749682111" xfId="141" xr:uid="{74A71B7A-DBEF-491C-9996-47070032B448}"/>
    <cellStyle name="style1508749682158" xfId="142" xr:uid="{BCFA7B64-EE34-4167-A3AE-864FE04EB670}"/>
    <cellStyle name="style1508749682189" xfId="143" xr:uid="{F3125E0F-BE95-4826-B0E1-8E0749DC46C5}"/>
    <cellStyle name="style1508749685949" xfId="146" xr:uid="{08E633FD-D0D4-4A7F-BFB2-A49EA95F44AA}"/>
    <cellStyle name="style1508749686073" xfId="147" xr:uid="{10848D22-CD2F-4901-BF9C-A85131857483}"/>
    <cellStyle name="style1508749686120" xfId="148" xr:uid="{FC685FFD-44FF-4274-A534-F370E893D24D}"/>
    <cellStyle name="style1516032163236" xfId="193" xr:uid="{2BC40F42-1EB6-4317-8177-6BBA86862E29}"/>
    <cellStyle name="style1516032163361" xfId="194" xr:uid="{B344A81F-FFDC-494D-858A-78CCDC41F271}"/>
    <cellStyle name="style1516032163455" xfId="196" xr:uid="{39277FD5-F9E0-4196-9F99-4D0D6FC2C3E6}"/>
    <cellStyle name="style1516032163533" xfId="198" xr:uid="{D6267679-51C4-4B0F-8F35-A224446C1DE8}"/>
    <cellStyle name="style1516032163595" xfId="195" xr:uid="{3AC5EDB3-CA12-453D-AD8E-8910FC90AFC6}"/>
    <cellStyle name="style1516032163736" xfId="197" xr:uid="{B23A698F-01B4-4A50-8A6C-91CFFE00ACB9}"/>
    <cellStyle name="style1516032163814" xfId="199" xr:uid="{78B8FD2E-9F67-4759-9D54-CADD8635BA8A}"/>
    <cellStyle name="style1516032163938" xfId="202" xr:uid="{81589584-95DF-4ECB-B8F5-03AD344FB6EC}"/>
    <cellStyle name="style1516032164016" xfId="206" xr:uid="{A31C7E33-BF5B-4D66-A6DE-EBDE232C9318}"/>
    <cellStyle name="style1516032164094" xfId="200" xr:uid="{C785BF9F-6492-49A2-A2C6-1AA7E819697F}"/>
    <cellStyle name="style1516032164141" xfId="201" xr:uid="{781023D5-4F89-4F43-AED4-10FB006E5BAA}"/>
    <cellStyle name="style1516032164204" xfId="203" xr:uid="{275B92B6-0F1A-494E-A0FC-C9B36129E212}"/>
    <cellStyle name="style1516032164266" xfId="204" xr:uid="{CD1BE282-C7C7-4252-A791-D8F773338AC5}"/>
    <cellStyle name="style1516032164344" xfId="205" xr:uid="{F60C460F-F33B-41E5-B1AA-1B71603FA12E}"/>
    <cellStyle name="style1516032164516" xfId="207" xr:uid="{0DED9B75-EC6A-4AEA-8B97-DEE9746B2F86}"/>
    <cellStyle name="style1516032168135" xfId="208" xr:uid="{75C33650-69E0-4F57-A63E-0D25FE36EE05}"/>
    <cellStyle name="style1516032168213" xfId="209" xr:uid="{B6137715-A96F-427A-BF63-4F0CE7F9018B}"/>
    <cellStyle name="style1516032168291" xfId="211" xr:uid="{DA1C8D23-8D5A-44D5-BE48-0FBA02A3321D}"/>
    <cellStyle name="style1516032168369" xfId="213" xr:uid="{4BAAE421-5C41-4E57-978B-49D662B52050}"/>
    <cellStyle name="style1516032168431" xfId="210" xr:uid="{BDDE5229-A0A6-415E-AF72-70B7FE341D3D}"/>
    <cellStyle name="style1516032168494" xfId="212" xr:uid="{3D20A0B6-D57B-4526-9532-4F8E1B420151}"/>
    <cellStyle name="style1516032168540" xfId="214" xr:uid="{7F14934A-7AB9-48E1-8D55-A8F89CF62A48}"/>
    <cellStyle name="style1516032168618" xfId="217" xr:uid="{12113EB7-090B-418A-AE22-12095F706569}"/>
    <cellStyle name="style1516032168696" xfId="221" xr:uid="{42907574-7C70-4130-8E8E-D4F95A734F03}"/>
    <cellStyle name="style1516032168759" xfId="215" xr:uid="{60F4426F-62B6-4E25-A5F0-EE7DE4742B9F}"/>
    <cellStyle name="style1516032168806" xfId="216" xr:uid="{AC519524-6723-4F97-81A9-64F50EC57412}"/>
    <cellStyle name="style1516032168868" xfId="218" xr:uid="{E795DE16-622B-435E-B156-11E3BCCD7FC0}"/>
    <cellStyle name="style1516032168915" xfId="219" xr:uid="{44D8B933-DEED-4053-8B88-5AEB4D675AC1}"/>
    <cellStyle name="style1516032168977" xfId="220" xr:uid="{CB55ED39-AF9A-48F5-A2A3-B3DD270DB217}"/>
    <cellStyle name="style1516032169055" xfId="222" xr:uid="{FEFE7754-A3E9-4047-83F4-82B335C332B2}"/>
    <cellStyle name="style1516032172316" xfId="223" xr:uid="{898B2861-D9A2-49D4-8690-39A549C6130C}"/>
    <cellStyle name="style1516032172394" xfId="224" xr:uid="{4571BCAE-227F-4110-8C55-490902924C65}"/>
    <cellStyle name="style1516032172472" xfId="226" xr:uid="{403356E9-A8A1-4876-BA95-8527DDEE9859}"/>
    <cellStyle name="style1516032172518" xfId="228" xr:uid="{7387AEFF-A23F-4B20-A8A9-C47A1C5B5E63}"/>
    <cellStyle name="style1516032172596" xfId="225" xr:uid="{F2634C53-2914-4109-95C5-35D1B93C9CA6}"/>
    <cellStyle name="style1516032172659" xfId="227" xr:uid="{E7638845-BAE6-43FC-AC42-01A4A3C5E251}"/>
    <cellStyle name="style1516032172721" xfId="229" xr:uid="{1EE63911-1308-4A1F-8F73-9A469E7E525E}"/>
    <cellStyle name="style1516032172799" xfId="231" xr:uid="{92D9CC29-3688-4386-AF13-2BC9924473B2}"/>
    <cellStyle name="style1516032172862" xfId="235" xr:uid="{7DAB4B27-715A-4B66-9C61-C16B2D6270CB}"/>
    <cellStyle name="style1516032172924" xfId="230" xr:uid="{9BC2D557-22D7-4CAF-9B0F-659F680AD9F7}"/>
    <cellStyle name="style1516032172971" xfId="232" xr:uid="{3D04DC2C-8236-4A37-912F-E7A17DC7C8D9}"/>
    <cellStyle name="style1516032173017" xfId="233" xr:uid="{2F32463C-CDCB-4F36-9213-279DCB4A2856}"/>
    <cellStyle name="style1516032173064" xfId="234" xr:uid="{EC0E45C3-CFB0-49C9-810D-63B7C370A73A}"/>
    <cellStyle name="style1516032173127" xfId="236" xr:uid="{8A685DBE-1D54-4BD2-96A8-4EF3DF7F898E}"/>
    <cellStyle name="style1516032176559" xfId="237" xr:uid="{74651EEB-9FC4-4DA0-84A1-6FD005C5B12D}"/>
    <cellStyle name="style1516032176652" xfId="238" xr:uid="{2E94B895-AAFB-4DCB-8E2E-4C628200BD0C}"/>
    <cellStyle name="style1516032176715" xfId="240" xr:uid="{DA231E0F-5902-4A8A-9A3C-4AD4E7DCCFAA}"/>
    <cellStyle name="style1516032176777" xfId="242" xr:uid="{1D8D9520-0A12-4F9A-AFA9-8F4D4694F9DA}"/>
    <cellStyle name="style1516032176839" xfId="239" xr:uid="{314596B8-D6BB-4585-A6B4-1F6E1885EB2F}"/>
    <cellStyle name="style1516032176917" xfId="241" xr:uid="{7A22F0AD-C8BF-425E-952F-773D9037CBEB}"/>
    <cellStyle name="style1516032176980" xfId="243" xr:uid="{CB99A4B1-BCAF-4D63-822C-16A327832DE3}"/>
    <cellStyle name="style1516032177058" xfId="246" xr:uid="{E6D86C62-068B-4535-A89C-1A2C24C3BCB6}"/>
    <cellStyle name="style1516032177167" xfId="250" xr:uid="{D9BAFA77-EF77-4AAF-8109-E27997533215}"/>
    <cellStyle name="style1516032177229" xfId="244" xr:uid="{DE6724E9-7604-4A65-9904-AECB59463A1F}"/>
    <cellStyle name="style1516032177292" xfId="245" xr:uid="{2BBF199D-3E14-42F2-A373-C6604007AE29}"/>
    <cellStyle name="style1516032177354" xfId="247" xr:uid="{D40BEF02-6017-4363-88CF-B871372901C4}"/>
    <cellStyle name="style1516032177401" xfId="248" xr:uid="{89595E68-D6B5-4F3F-8406-E540ECD231F3}"/>
    <cellStyle name="style1516032177463" xfId="249" xr:uid="{082FEF7D-5C4E-412B-B185-077BADE2115E}"/>
    <cellStyle name="style1516032177526" xfId="251" xr:uid="{FCF1861F-0D8E-4261-BC51-A4376BE20DA2}"/>
    <cellStyle name="style1516032181005" xfId="252" xr:uid="{AF96724D-A7CD-4D37-8F65-7468269C3088}"/>
    <cellStyle name="style1516032181083" xfId="253" xr:uid="{89A930A1-F545-4F27-BA5D-93D73C58198F}"/>
    <cellStyle name="style1516032181176" xfId="255" xr:uid="{4E27ED2A-5AD6-4279-B3BA-FD6B7E5CCE25}"/>
    <cellStyle name="style1516032181239" xfId="257" xr:uid="{960CCD99-8DCA-4629-B579-546052EF0283}"/>
    <cellStyle name="style1516032181301" xfId="254" xr:uid="{39B127D8-2F90-4E48-AE45-6CC54088E63B}"/>
    <cellStyle name="style1516032181363" xfId="256" xr:uid="{B86A7DB2-200B-475B-8F33-763BC97CB5D3}"/>
    <cellStyle name="style1516032181426" xfId="258" xr:uid="{6EC8D1BE-28B9-4DDD-AFF6-7855294953F0}"/>
    <cellStyle name="style1516032181504" xfId="262" xr:uid="{96CE85AC-42F6-4A07-8994-E25C0FA46617}"/>
    <cellStyle name="style1516032181566" xfId="266" xr:uid="{B01EDF62-CB19-4616-BEA2-CCCB16E4A320}"/>
    <cellStyle name="style1516032181613" xfId="259" xr:uid="{7B53BB19-FDFE-46AD-8027-BF06EF98C5D1}"/>
    <cellStyle name="style1516032181660" xfId="260" xr:uid="{47217547-5454-4D45-9219-B5D7B9BFBFE0}"/>
    <cellStyle name="style1516032181707" xfId="261" xr:uid="{6DD9FAF7-FFAD-4C0C-BCA1-AF365A6DA2CF}"/>
    <cellStyle name="style1516032181753" xfId="263" xr:uid="{686FF0CC-43A6-4D7A-B594-8D605B7E5D7D}"/>
    <cellStyle name="style1516032181816" xfId="264" xr:uid="{194770F4-22E3-4FDF-A0B9-B16B1B0550E7}"/>
    <cellStyle name="style1516032181925" xfId="265" xr:uid="{2D9BAF2F-E90D-4DED-A80F-D1ED6D282586}"/>
    <cellStyle name="style1516032181972" xfId="267" xr:uid="{F7509CC9-1563-4245-A45D-36F81B350F5A}"/>
    <cellStyle name="style1516032186168" xfId="268" xr:uid="{3BBDEEEB-C4DB-40F0-949E-95CA0201DF7D}"/>
    <cellStyle name="style1516032186262" xfId="269" xr:uid="{7A6318B6-C299-4D6C-98B5-70689A8EE1EA}"/>
    <cellStyle name="style1516032186340" xfId="271" xr:uid="{DD01B952-E70A-4A9B-9FEC-D0E84E2B9A27}"/>
    <cellStyle name="style1516032186402" xfId="273" xr:uid="{6161B21F-D1EE-4D83-B69E-875FD81AAC6D}"/>
    <cellStyle name="style1516032186480" xfId="270" xr:uid="{DED05CB7-6BFA-4E9A-B4BF-4901EB2CDF2D}"/>
    <cellStyle name="style1516032186543" xfId="272" xr:uid="{1B2B820A-F7E5-4678-ABEB-8AE6694E17AF}"/>
    <cellStyle name="style1516032186589" xfId="274" xr:uid="{B09E72D2-9994-4078-AA17-04A426AA3C6D}"/>
    <cellStyle name="style1516032186652" xfId="277" xr:uid="{D60A43EC-3D11-4A9F-BA3C-6BD904211F6A}"/>
    <cellStyle name="style1516032186730" xfId="281" xr:uid="{F381A1B6-BC9B-486A-A752-CE200E934CB4}"/>
    <cellStyle name="style1516032186792" xfId="275" xr:uid="{19F364DE-F693-4EA7-A4AC-EBED6E97E64B}"/>
    <cellStyle name="style1516032186839" xfId="276" xr:uid="{D0E6C3D7-94F4-4F64-9DBA-D75BD85DB981}"/>
    <cellStyle name="style1516032186886" xfId="278" xr:uid="{667A7B19-A8B1-43CE-AA39-5DE0D8A1912A}"/>
    <cellStyle name="style1516032186933" xfId="279" xr:uid="{F9A34E3C-9E33-4446-AF1C-AA3EB0FDFF78}"/>
    <cellStyle name="style1516032186995" xfId="280" xr:uid="{C834D662-C244-4ADB-A203-49992C0DDBB6}"/>
    <cellStyle name="style1516032187042" xfId="282" xr:uid="{5B9BD7A3-3D5D-405C-9C39-0ED4FCF1D6CB}"/>
    <cellStyle name="style1516032189678" xfId="283" xr:uid="{83B62A38-09E0-4394-81CB-2B028594AACC}"/>
    <cellStyle name="style1516032189725" xfId="284" xr:uid="{0AC3D19D-73F1-4F9E-91BA-6A12B5D69567}"/>
    <cellStyle name="style1516032189772" xfId="286" xr:uid="{6B231B81-76AB-4F84-BB55-21A1002F7BB5}"/>
    <cellStyle name="style1516032189803" xfId="288" xr:uid="{9D4A4305-F43B-44A2-B4E5-57D872F7E0AE}"/>
    <cellStyle name="style1516032189834" xfId="285" xr:uid="{45B0AC00-47D1-495A-9452-9404DA30630C}"/>
    <cellStyle name="style1516032189881" xfId="287" xr:uid="{A9FBC1FB-7AA4-4333-BCEB-AC8BBADDA488}"/>
    <cellStyle name="style1516032189943" xfId="289" xr:uid="{ECD89120-2937-4F1A-A725-554DC9368758}"/>
    <cellStyle name="style1516032190006" xfId="292" xr:uid="{C9A1E97F-8760-4785-8353-CB4D5E3CD500}"/>
    <cellStyle name="style1516032190052" xfId="296" xr:uid="{0ED9FA8B-2B9E-4DE3-9873-71B1A7CBBC15}"/>
    <cellStyle name="style1516032190084" xfId="290" xr:uid="{1ADC7E2C-D47E-4182-8333-31B4C943C7A7}"/>
    <cellStyle name="style1516032190115" xfId="291" xr:uid="{8B354450-758F-4FF2-944B-8E900427772E}"/>
    <cellStyle name="style1516032190146" xfId="293" xr:uid="{FD97F700-3397-4D99-870D-A045AC2F8191}"/>
    <cellStyle name="style1516032190177" xfId="294" xr:uid="{08C4849B-67B7-41C6-9869-E53A9CEF29B9}"/>
    <cellStyle name="style1516032190224" xfId="295" xr:uid="{30CB4AD7-F39A-48C0-A61F-B321742CB0A9}"/>
    <cellStyle name="style1516032190255" xfId="297" xr:uid="{6021D266-0168-454D-A679-8DF06E559553}"/>
    <cellStyle name="style1516032194530" xfId="298" xr:uid="{B1317A89-D1A4-4A26-872A-7B52CEAB9251}"/>
    <cellStyle name="style1516032194608" xfId="299" xr:uid="{FD003373-D272-4A92-A99D-63F896F2A895}"/>
    <cellStyle name="style1516032194686" xfId="301" xr:uid="{42CF2764-8FE0-4698-98EC-D8134E71EDDD}"/>
    <cellStyle name="style1516032194732" xfId="303" xr:uid="{DA6AB32A-BEC0-46DA-AC28-D6AA903D84EC}"/>
    <cellStyle name="style1516032194795" xfId="300" xr:uid="{2273E24C-B3C8-488A-BFE3-4DEFBD66686F}"/>
    <cellStyle name="style1516032194873" xfId="302" xr:uid="{71A61F6F-41C5-4FD3-82AF-B52D261D7AB9}"/>
    <cellStyle name="style1516032194920" xfId="304" xr:uid="{407267FA-947D-4F82-9A31-092627276E66}"/>
    <cellStyle name="style1516032194998" xfId="307" xr:uid="{A6ED2E3F-2F1F-4D83-A9CA-AEE1599CF3DB}"/>
    <cellStyle name="style1516032195076" xfId="311" xr:uid="{14700883-5020-4609-90C6-FAF3127790CB}"/>
    <cellStyle name="style1516032195138" xfId="305" xr:uid="{4C185A27-074A-4B1C-A974-F2F2D86D18D6}"/>
    <cellStyle name="style1516032195200" xfId="306" xr:uid="{C4CDAA6C-2EBC-42A8-9641-34F1EA44B27F}"/>
    <cellStyle name="style1516032195247" xfId="308" xr:uid="{2D56FF1B-7B8B-4F83-BA7A-7973F7C9EC77}"/>
    <cellStyle name="style1516032195310" xfId="309" xr:uid="{4282B6C9-D7EE-487E-A5F3-FBA55237B13D}"/>
    <cellStyle name="style1516032195356" xfId="310" xr:uid="{479FF94E-3350-4D6F-8DCA-5387EE82FB86}"/>
    <cellStyle name="style1516032195403" xfId="312" xr:uid="{70C989FB-2F2E-4CE5-A785-354BB036E404}"/>
    <cellStyle name="style1516032198898" xfId="313" xr:uid="{751F1EDF-F5AA-4127-AC9C-723FCFDCF1C3}"/>
    <cellStyle name="style1516032198960" xfId="314" xr:uid="{22CDAF05-8E52-46F1-85A0-681B20F512A2}"/>
    <cellStyle name="style1516032199038" xfId="316" xr:uid="{E5FF57ED-CF3C-407B-B94B-604FE8A49B12}"/>
    <cellStyle name="style1516032199085" xfId="318" xr:uid="{79B20456-90DE-47A1-BA88-282D1F9E2888}"/>
    <cellStyle name="style1516032199147" xfId="315" xr:uid="{0B136493-928C-4A2E-B5DC-A96A0C107F35}"/>
    <cellStyle name="style1516032199210" xfId="317" xr:uid="{527317F6-3B2D-41F4-AB2C-D6B76602CF79}"/>
    <cellStyle name="style1516032199256" xfId="319" xr:uid="{F56B83E6-3711-40FA-8442-04773536C752}"/>
    <cellStyle name="style1516032199319" xfId="321" xr:uid="{7EE459CE-5EE1-4D4C-BE77-69E1ABB880A8}"/>
    <cellStyle name="style1516032199397" xfId="325" xr:uid="{DCE0101A-BDD7-423D-B67F-7BBE9DA9639E}"/>
    <cellStyle name="style1516032199444" xfId="320" xr:uid="{340E0130-EC53-4DFC-B804-925258B09249}"/>
    <cellStyle name="style1516032199490" xfId="322" xr:uid="{62702C4D-A537-45D9-AE89-CD0EBA94E498}"/>
    <cellStyle name="style1516032199537" xfId="323" xr:uid="{890593D0-B0FC-4C1A-847A-8290C0702F45}"/>
    <cellStyle name="style1516032199584" xfId="324" xr:uid="{8C208A96-A36B-4633-A03B-AA37EFE7B864}"/>
    <cellStyle name="style1516032199631" xfId="326" xr:uid="{FE11277E-5AD9-4ED4-83D4-9632CEBFB416}"/>
    <cellStyle name="style1516032202891" xfId="327" xr:uid="{6F0C6C6E-EFED-4F6F-B798-FB93D9E91A34}"/>
    <cellStyle name="style1516032202969" xfId="328" xr:uid="{9FB17CC5-113B-483F-96A3-E2A86E25A937}"/>
    <cellStyle name="style1516032203047" xfId="330" xr:uid="{84D6F4F9-6E25-4BDD-A86A-86DBDA0E6EB7}"/>
    <cellStyle name="style1516032203094" xfId="332" xr:uid="{8796F4F3-4676-4E88-9BE7-C509FC08C728}"/>
    <cellStyle name="style1516032203156" xfId="329" xr:uid="{4CB9375B-D6E5-42A7-980E-C897AB2F1A3D}"/>
    <cellStyle name="style1516032203219" xfId="331" xr:uid="{EE1D208A-1FAF-4B84-B553-8622C7974324}"/>
    <cellStyle name="style1516032203266" xfId="333" xr:uid="{1EB7836F-C91F-4E1C-9E33-278C8AC29DA5}"/>
    <cellStyle name="style1516032203344" xfId="336" xr:uid="{553BF0B2-1BA6-490E-92A7-65C121B94686}"/>
    <cellStyle name="style1516032203406" xfId="339" xr:uid="{67ED30FC-5040-436E-A420-A783D28C958C}"/>
    <cellStyle name="style1516032203468" xfId="334" xr:uid="{2908ED0D-EF54-47BD-A070-262F0F5DF007}"/>
    <cellStyle name="style1516032203515" xfId="335" xr:uid="{09D53382-9AD8-441F-959E-A928D50342B8}"/>
    <cellStyle name="style1516032203562" xfId="337" xr:uid="{DED71F5B-B663-4C56-BA86-C7BF9D6C59B8}"/>
    <cellStyle name="style1516032203609" xfId="338" xr:uid="{DED250F2-9BBE-4965-9C58-AB9BF50DF03D}"/>
    <cellStyle name="style1516032203671" xfId="340" xr:uid="{FC1EB481-CE87-4548-919B-327066210773}"/>
    <cellStyle name="style1516032208008" xfId="341" xr:uid="{CF314D95-629A-48FC-8D45-24B40751184A}"/>
    <cellStyle name="style1516032208070" xfId="342" xr:uid="{F1635BF4-C8C4-4F31-8878-E52F771753C3}"/>
    <cellStyle name="style1516032208179" xfId="344" xr:uid="{98FBB2BE-6028-49C7-B8BE-317364156B6C}"/>
    <cellStyle name="style1516032208226" xfId="346" xr:uid="{3727513D-D469-465E-A1A3-592601469BCE}"/>
    <cellStyle name="style1516032208289" xfId="343" xr:uid="{5CE34FA2-A869-4517-8DDD-218AA5E68994}"/>
    <cellStyle name="style1516032208367" xfId="345" xr:uid="{1A348150-A2B9-4A2A-8FCB-C2BEDCDAD76C}"/>
    <cellStyle name="style1516032208445" xfId="347" xr:uid="{272FBD36-1184-4290-86D0-0D8CE1BB2175}"/>
    <cellStyle name="style1516032208538" xfId="349" xr:uid="{49B02A31-6703-4F34-BFFB-9431EA7C45F0}"/>
    <cellStyle name="style1516032208601" xfId="353" xr:uid="{F8934A23-42B1-44A1-ACFC-434F17798082}"/>
    <cellStyle name="style1516032208694" xfId="348" xr:uid="{30198DCB-CDC0-4EB0-9891-590F138C1C7C}"/>
    <cellStyle name="style1516032208788" xfId="350" xr:uid="{DD3110A8-6236-41D5-ABC2-E0EB42906F91}"/>
    <cellStyle name="style1516032208835" xfId="351" xr:uid="{E1935DB9-34EE-4F05-9888-42AB78DA7603}"/>
    <cellStyle name="style1516032208897" xfId="352" xr:uid="{59891E0C-3D3C-44ED-9385-B6173D1E7AA5}"/>
    <cellStyle name="style1516032208975" xfId="354" xr:uid="{4DEC6FBF-C6A6-4DAE-A9B6-B3AEF01847CD}"/>
    <cellStyle name="style1516032213047" xfId="355" xr:uid="{01B8B6CA-C2D1-4B37-9423-1F62F72DF032}"/>
    <cellStyle name="style1516032213125" xfId="356" xr:uid="{2E14A498-8A32-420F-9809-9A2E7B10606B}"/>
    <cellStyle name="style1516032213203" xfId="358" xr:uid="{D49E20D2-A9CB-4A29-B149-D42466652CBE}"/>
    <cellStyle name="style1516032213249" xfId="360" xr:uid="{B15280FD-22E6-46B6-8BAC-CCFF679C99D4}"/>
    <cellStyle name="style1516032213327" xfId="357" xr:uid="{8F0C4F25-272C-4541-AD5F-DE7E8A77C6F8}"/>
    <cellStyle name="style1516032213421" xfId="359" xr:uid="{C3393F0E-11F0-4506-A1C5-3DE97B3F9D40}"/>
    <cellStyle name="style1516032213608" xfId="361" xr:uid="{253BA13B-C6E3-4909-B03D-1B674A8E007B}"/>
    <cellStyle name="style1516032213873" xfId="364" xr:uid="{0E6E3B91-5A80-4043-B0EC-6AC901E90CD6}"/>
    <cellStyle name="style1516032213936" xfId="368" xr:uid="{0A505F1D-A212-4FEA-AF09-EBC560A6D3F3}"/>
    <cellStyle name="style1516032213983" xfId="362" xr:uid="{AF3D35D9-7287-40CB-A1F4-C730E7EE771C}"/>
    <cellStyle name="style1516032214014" xfId="363" xr:uid="{6DB4BE68-8ED8-448B-B164-7666A726FB3B}"/>
    <cellStyle name="style1516032214139" xfId="365" xr:uid="{D80968CA-45D7-4470-8423-342B4B558B6E}"/>
    <cellStyle name="style1516032214232" xfId="366" xr:uid="{F2C4919C-6334-49F7-92F7-49E2B9CECA3F}"/>
    <cellStyle name="style1516032214451" xfId="367" xr:uid="{A0354B23-B5C4-4BBD-A8B4-F62C22D5078F}"/>
    <cellStyle name="style1516032214544" xfId="369" xr:uid="{3CBAB36A-DDCC-46D0-8F52-1B12B90F2A48}"/>
    <cellStyle name="style1516032218725" xfId="370" xr:uid="{ED1138CD-7597-40D9-9641-A1BA34A907EC}"/>
    <cellStyle name="style1516032218787" xfId="371" xr:uid="{ED72A98D-3247-440A-83E3-EE025B94BA3F}"/>
    <cellStyle name="style1516032218990" xfId="373" xr:uid="{8D2AFBD8-B4E3-4698-AEC2-FAF0CCB66D6A}"/>
    <cellStyle name="style1516032219053" xfId="375" xr:uid="{E16967A9-0B22-4940-8C27-BA27BD13E6DD}"/>
    <cellStyle name="style1516032219115" xfId="372" xr:uid="{5DAE1848-511C-4584-A4F4-7B0D041C668E}"/>
    <cellStyle name="style1516032219177" xfId="374" xr:uid="{1B3A967F-990F-4467-AE67-752627B998D0}"/>
    <cellStyle name="style1516032219224" xfId="376" xr:uid="{DBF859AD-EC94-49C9-B627-4D418314EE4E}"/>
    <cellStyle name="style1516032219287" xfId="380" xr:uid="{F9F7904B-B1B2-4EB2-A70D-24D13EF18A13}"/>
    <cellStyle name="style1516032219349" xfId="384" xr:uid="{0AA7961D-F8BE-427B-BB84-22DCF1F57025}"/>
    <cellStyle name="style1516032219411" xfId="377" xr:uid="{BE712C8B-77F9-4DEC-A5BE-0ED08177EFB6}"/>
    <cellStyle name="style1516032219458" xfId="378" xr:uid="{044D79C1-4EC6-4601-A68B-21DCB9D2B902}"/>
    <cellStyle name="style1516032219505" xfId="379" xr:uid="{7F6A53B5-D849-4EB9-8CF3-7AF68B3C59D3}"/>
    <cellStyle name="style1516032219552" xfId="381" xr:uid="{863BD14A-83A2-4F06-886F-5219D43AFF5C}"/>
    <cellStyle name="style1516032219599" xfId="382" xr:uid="{A73B8464-4856-472F-B95A-0C447608AF14}"/>
    <cellStyle name="style1516032219645" xfId="383" xr:uid="{3151D446-FA4B-4205-B1A5-34C907768534}"/>
    <cellStyle name="style1516032219723" xfId="385" xr:uid="{ED4514A7-F2C5-4823-91A5-90518810F9A2}"/>
    <cellStyle name="style1516032222859" xfId="386" xr:uid="{2027247F-3CF3-401E-867B-2F0B3F23A8BF}"/>
    <cellStyle name="style1516032222937" xfId="387" xr:uid="{D82B09C8-B56D-4DFE-97E1-7216F74F4DFF}"/>
    <cellStyle name="style1516032222999" xfId="389" xr:uid="{8854C67B-991A-452F-8524-7C6D71C3CA67}"/>
    <cellStyle name="style1516032223046" xfId="391" xr:uid="{5067C5FC-9F64-4BAD-B7D3-F3B5B3EC7A1A}"/>
    <cellStyle name="style1516032223093" xfId="388" xr:uid="{245A1670-D7FA-4CEB-BC8B-F5A950A12D2C}"/>
    <cellStyle name="style1516032223140" xfId="390" xr:uid="{E0CC2BE1-7FFA-4A44-B46E-FB85FA58736E}"/>
    <cellStyle name="style1516032223186" xfId="392" xr:uid="{95236E40-74F5-4DD3-97F3-B8C5D413F80B}"/>
    <cellStyle name="style1516032223233" xfId="396" xr:uid="{219BFC11-FB10-409B-9DC8-0B09A208C670}"/>
    <cellStyle name="style1516032223280" xfId="400" xr:uid="{EEF0622B-6AEB-42D4-A611-90DEE1D12274}"/>
    <cellStyle name="style1516032223327" xfId="393" xr:uid="{2BE98FE3-DDAF-4B0C-A41A-AAA04F33C604}"/>
    <cellStyle name="style1516032223358" xfId="394" xr:uid="{1CC1B683-6788-40E5-A233-DCBFBD1AB29C}"/>
    <cellStyle name="style1516032223405" xfId="395" xr:uid="{FBEA5779-556E-4134-80AC-7172CA58F199}"/>
    <cellStyle name="style1516032223452" xfId="397" xr:uid="{0C1A99D1-F784-4A77-BA80-6A4AF02A147D}"/>
    <cellStyle name="style1516032223498" xfId="398" xr:uid="{42FB2D77-5038-45F1-B2D6-FD9BCE06657E}"/>
    <cellStyle name="style1516032223545" xfId="399" xr:uid="{62D5CDB2-82C5-43E1-BC48-0E5BC402A09F}"/>
    <cellStyle name="style1516032223623" xfId="401" xr:uid="{7BE2F4B4-2B59-4803-BEDD-FA3AFDD2B08F}"/>
    <cellStyle name="style1516032226587" xfId="402" xr:uid="{5E95CD7B-A4C2-49BD-806C-CAC62745DA91}"/>
    <cellStyle name="style1516032226634" xfId="403" xr:uid="{EC7B279A-1056-4B05-A230-9C1EFDFD25CF}"/>
    <cellStyle name="style1516032226665" xfId="405" xr:uid="{EFEDA9FE-6563-47FE-BDA9-5A8EF474406A}"/>
    <cellStyle name="style1516032226696" xfId="407" xr:uid="{9AF331D9-7FD3-449F-8790-8C8681E4D330}"/>
    <cellStyle name="style1516032226728" xfId="404" xr:uid="{5483790D-26FD-44D9-9646-267884D4CEEC}"/>
    <cellStyle name="style1516032226759" xfId="406" xr:uid="{9018ADF6-32DD-4010-8BCC-9259AAEAD8DA}"/>
    <cellStyle name="style1516032226774" xfId="408" xr:uid="{55EC0ADC-ABED-46D9-AA35-E9236FF84AB8}"/>
    <cellStyle name="style1516032226821" xfId="411" xr:uid="{6DC954A3-0AB5-4268-A523-5AFFD8964D10}"/>
    <cellStyle name="style1516032226852" xfId="415" xr:uid="{3EABF41E-82B2-4846-8C48-338C0D4E5BEA}"/>
    <cellStyle name="style1516032226899" xfId="409" xr:uid="{E24A8F86-3B56-4368-8F09-A00D36952C2D}"/>
    <cellStyle name="style1516032226946" xfId="410" xr:uid="{6FBCC718-0098-41DC-B0CC-374C569C2664}"/>
    <cellStyle name="style1516032226977" xfId="412" xr:uid="{A7731A65-19AA-4AD4-9190-7A06B7DC6741}"/>
    <cellStyle name="style1516032227008" xfId="413" xr:uid="{28034F24-A4B0-4F5E-91CA-4E751B3ED3B6}"/>
    <cellStyle name="style1516032227040" xfId="414" xr:uid="{2842422A-BD0D-482D-9D54-084703FE77B4}"/>
    <cellStyle name="style1516032227071" xfId="416" xr:uid="{0B3F046D-5DCE-4343-9B80-3033A868C605}"/>
    <cellStyle name="style1516032229707" xfId="417" xr:uid="{23C92D48-9507-4042-8CA6-AFED5CEF220B}"/>
    <cellStyle name="style1516032229738" xfId="418" xr:uid="{5C565463-E94C-4A80-9978-E6F5B9F7B63B}"/>
    <cellStyle name="style1516032229785" xfId="420" xr:uid="{4C2488DB-33B1-41D4-9377-431F1AD6085D}"/>
    <cellStyle name="style1516032229832" xfId="421" xr:uid="{18BFE2A4-7FD7-4165-B1FC-8CC6B6DDE92D}"/>
    <cellStyle name="style1516032229879" xfId="419" xr:uid="{A8939C06-47CD-47A2-A8E2-54CE2EFC987D}"/>
    <cellStyle name="style1516032229926" xfId="422" xr:uid="{4E1FC72C-AA16-4ED1-96AD-BF2E69DB3CA0}"/>
    <cellStyle name="style1516032229988" xfId="425" xr:uid="{7D59D632-237B-4B74-8C58-9373B1C2FCBD}"/>
    <cellStyle name="style1516032230019" xfId="429" xr:uid="{96DEDDD1-16D4-48EE-B6C9-5809752F4632}"/>
    <cellStyle name="style1516032230050" xfId="423" xr:uid="{2C4C25A9-8F34-41DA-90DD-74E2A73A839C}"/>
    <cellStyle name="style1516032230082" xfId="424" xr:uid="{7F210250-4F30-4B27-AE97-9291B4F6B508}"/>
    <cellStyle name="style1516032230097" xfId="426" xr:uid="{79E0B36E-4942-4197-8A5C-4769F6367C8C}"/>
    <cellStyle name="style1516032230128" xfId="427" xr:uid="{CE8685FE-D837-48A3-B15C-6372646518DA}"/>
    <cellStyle name="style1516032230160" xfId="428" xr:uid="{016ED405-17CF-4B75-B938-C18E9C5D010B}"/>
    <cellStyle name="style1516032230191" xfId="430" xr:uid="{C4021CD8-4311-4FB6-A974-8C6EED3E1358}"/>
    <cellStyle name="style1516032233061" xfId="431" xr:uid="{33D22E47-2E6D-4063-A5CF-A907A0976A34}"/>
    <cellStyle name="style1516032233108" xfId="432" xr:uid="{748A5CE4-E9FB-4A45-9053-01E090C21815}"/>
    <cellStyle name="style1516032233155" xfId="434" xr:uid="{F89CDAB4-8CF8-48E9-9898-0DB36532341C}"/>
    <cellStyle name="style1516032233170" xfId="436" xr:uid="{7CB186FF-FE87-455A-8864-033B522DDD65}"/>
    <cellStyle name="style1516032233217" xfId="433" xr:uid="{169D8D47-EF60-48C7-897D-9EAA57C3D6E4}"/>
    <cellStyle name="style1516032233248" xfId="435" xr:uid="{1A01919B-466E-4A75-8504-A33134A25199}"/>
    <cellStyle name="style1516032233280" xfId="437" xr:uid="{8274933A-01D5-41F1-83CF-553FCEB0CA5D}"/>
    <cellStyle name="style1516032233326" xfId="440" xr:uid="{37EA1910-EC51-4F30-964C-0E49FE148045}"/>
    <cellStyle name="style1516032233358" xfId="444" xr:uid="{C2A17EE5-ACF4-4889-A00D-7B0D6304FC62}"/>
    <cellStyle name="style1516032233389" xfId="438" xr:uid="{D84BF53F-9A3D-40F7-B971-202F80982B49}"/>
    <cellStyle name="style1516032233404" xfId="439" xr:uid="{AEED2A48-B23A-4225-8AAB-D06A6F22ACEE}"/>
    <cellStyle name="style1516032233436" xfId="441" xr:uid="{0C1A569B-1F00-489D-8770-A2BE6602BCC9}"/>
    <cellStyle name="style1516032233467" xfId="442" xr:uid="{78D57178-01AF-4A64-B1EF-41497EE227C9}"/>
    <cellStyle name="style1516032233498" xfId="443" xr:uid="{A793A107-8DB4-48CF-B89C-A0136210682A}"/>
    <cellStyle name="style1516032233529" xfId="445" xr:uid="{BF582563-9F3B-4AE2-966B-A0731B4C3069}"/>
    <cellStyle name="style1516032236462" xfId="446" xr:uid="{277FDC4F-F2BF-4DDC-841E-5AFB241EA4A7}"/>
    <cellStyle name="style1516032236493" xfId="447" xr:uid="{D467EB12-5349-495E-8A7C-2BCC59877D6F}"/>
    <cellStyle name="style1516032236540" xfId="449" xr:uid="{3E6F1B79-F181-40EE-9E07-B248DC5AD407}"/>
    <cellStyle name="style1516032236571" xfId="451" xr:uid="{5B9297EC-9976-46FE-8447-BFF18CA95656}"/>
    <cellStyle name="style1516032236587" xfId="448" xr:uid="{EB0877CC-5339-4257-A6E2-A71C7BBE703C}"/>
    <cellStyle name="style1516032236618" xfId="450" xr:uid="{0E2B7C30-EE4F-430D-9590-87F25A73485F}"/>
    <cellStyle name="style1516032236649" xfId="452" xr:uid="{9EB0EF18-911B-49D9-864C-32D17E7CB6CF}"/>
    <cellStyle name="style1516032236696" xfId="455" xr:uid="{363F4F21-3063-4D16-8339-9D8256B292DF}"/>
    <cellStyle name="style1516032236727" xfId="459" xr:uid="{720F1CDA-88BF-491B-AA16-7301709EB733}"/>
    <cellStyle name="style1516032236758" xfId="453" xr:uid="{E835C742-5DF4-4CA4-A1E9-8C65E43AABB0}"/>
    <cellStyle name="style1516032236789" xfId="454" xr:uid="{B2B50F08-D8DB-4A58-A22F-733ABCC58464}"/>
    <cellStyle name="style1516032236805" xfId="456" xr:uid="{8ED83FD3-DD49-42EF-AE38-9A2BB3E78277}"/>
    <cellStyle name="style1516032236836" xfId="457" xr:uid="{D11D37F6-F7A7-45AD-96AC-946FAFD053EC}"/>
    <cellStyle name="style1516032236867" xfId="458" xr:uid="{483B3944-474E-4F0B-A063-4C97218A1C34}"/>
    <cellStyle name="style1516032236899" xfId="460" xr:uid="{05669FFD-561D-45D9-A72F-6D5E4AD7A07C}"/>
    <cellStyle name="style1516032239426" xfId="461" xr:uid="{C5431E58-57E9-49B6-9BEA-66EC2ADBB164}"/>
    <cellStyle name="style1516032239457" xfId="462" xr:uid="{0DCA5BA2-13B6-45E3-B1BB-1D4DDE938490}"/>
    <cellStyle name="style1516032239504" xfId="464" xr:uid="{DD46B966-7726-4095-9938-1AA3EEFF073F}"/>
    <cellStyle name="style1516032239519" xfId="466" xr:uid="{BF479975-A194-4B9D-9C09-2D4AA959FAE5}"/>
    <cellStyle name="style1516032239551" xfId="463" xr:uid="{556E79B3-8E81-496B-8223-9193A36D7739}"/>
    <cellStyle name="style1516032239582" xfId="465" xr:uid="{E534CC43-651B-4EB7-BBB5-B29D780F3326}"/>
    <cellStyle name="style1516032239613" xfId="467" xr:uid="{756125C0-E969-4877-A94E-D606EFD07404}"/>
    <cellStyle name="style1516032239644" xfId="470" xr:uid="{282AFBFB-504A-4763-997D-0A40A0A5D3EE}"/>
    <cellStyle name="style1516032239675" xfId="473" xr:uid="{7F49F6EC-98BF-437D-8166-D7A4C1ECDFA5}"/>
    <cellStyle name="style1516032239707" xfId="468" xr:uid="{6B742BFB-75EC-4464-A150-B9DFF5FA49C4}"/>
    <cellStyle name="style1516032239738" xfId="469" xr:uid="{9785573B-8EDA-43B5-94C3-251BD2F8F3B4}"/>
    <cellStyle name="style1516032239769" xfId="471" xr:uid="{A818B641-6932-4DFF-B328-2780F449BEFB}"/>
    <cellStyle name="style1516032239785" xfId="472" xr:uid="{70CD32AD-91BD-49E3-A770-50CB9E362180}"/>
    <cellStyle name="style1516032239816" xfId="474" xr:uid="{982D50D6-18D6-41A0-B641-022726AFA905}"/>
    <cellStyle name="style1516032242749" xfId="475" xr:uid="{91D2B556-24D0-4A52-B036-6AF8A2EB02C8}"/>
    <cellStyle name="style1516032242827" xfId="476" xr:uid="{1A0E1567-6181-4FD8-82DD-41D5D9F282DE}"/>
    <cellStyle name="style1516032242951" xfId="478" xr:uid="{52668555-D03F-43DE-ACA5-B09D7A2CBA73}"/>
    <cellStyle name="style1516032242998" xfId="480" xr:uid="{1FBC679B-0C64-42F9-8084-52BBE22A2A28}"/>
    <cellStyle name="style1516032243076" xfId="477" xr:uid="{FCFDC040-7131-4778-9777-830BA2AC0142}"/>
    <cellStyle name="style1516032243123" xfId="479" xr:uid="{B0045AE6-DE51-49A0-B5FF-798B9CDD74F0}"/>
    <cellStyle name="style1516032243170" xfId="481" xr:uid="{A6B766C6-1F95-45A8-84E2-5BFB49C9633A}"/>
    <cellStyle name="style1516032243217" xfId="484" xr:uid="{E2851CF5-4DF3-4C2A-8590-EB8D9B99C0A4}"/>
    <cellStyle name="style1516032243248" xfId="488" xr:uid="{F5DDE194-EF06-4C4B-9B24-D17B36DD0304}"/>
    <cellStyle name="style1516032243279" xfId="482" xr:uid="{CD1A6635-F5AA-400C-A5D3-14123FA9864C}"/>
    <cellStyle name="style1516032243310" xfId="483" xr:uid="{42A090CF-00B1-49BB-BA78-A9D923F90891}"/>
    <cellStyle name="style1516032243341" xfId="485" xr:uid="{492BD79D-0593-485A-A101-E467E2BD242C}"/>
    <cellStyle name="style1516032243357" xfId="486" xr:uid="{04DE2971-6396-4042-B781-5572592E02BD}"/>
    <cellStyle name="style1516032243388" xfId="487" xr:uid="{ADD54BAD-BDC1-4222-81DA-7F68790B6A9D}"/>
    <cellStyle name="style1516032243404" xfId="489" xr:uid="{BE2B1AA8-6B51-4C2D-97FE-7E5E1DFE0CD5}"/>
    <cellStyle name="style1516032246103" xfId="490" xr:uid="{6E22C39C-BAC8-4031-91C3-87086DEA9FF4}"/>
    <cellStyle name="style1516032246149" xfId="491" xr:uid="{7D9473BC-1E0F-478B-B333-6845411A078D}"/>
    <cellStyle name="style1516032246196" xfId="493" xr:uid="{C27960B4-1DFF-4F56-B1CB-356C93594467}"/>
    <cellStyle name="style1516032246227" xfId="495" xr:uid="{1A417CA4-3176-4147-8779-7AF8B0E5D022}"/>
    <cellStyle name="style1516032246259" xfId="492" xr:uid="{0719AD2A-68A7-4107-9640-D6C127C78402}"/>
    <cellStyle name="style1516032246290" xfId="494" xr:uid="{E92FF948-360D-4FCE-B96E-0492E9F636AB}"/>
    <cellStyle name="style1516032246321" xfId="496" xr:uid="{A627D90D-4676-42B4-BCE6-9BA3E34F63B9}"/>
    <cellStyle name="style1516032246368" xfId="499" xr:uid="{0D17CF76-D4F5-4DC3-A8A0-E0D5E8E5C2CC}"/>
    <cellStyle name="style1516032246399" xfId="503" xr:uid="{5C71A598-3FE6-4284-A2E6-C74102467B43}"/>
    <cellStyle name="style1516032246430" xfId="497" xr:uid="{0C8B4735-18B8-4B8C-B4EE-3E54392B377F}"/>
    <cellStyle name="style1516032246461" xfId="498" xr:uid="{96B51D18-BD7C-454F-BFA8-5F57119BA0C7}"/>
    <cellStyle name="style1516032246493" xfId="500" xr:uid="{24E09ACF-4741-4E42-8A91-E3D32391A79A}"/>
    <cellStyle name="style1516032246524" xfId="501" xr:uid="{9D6FA21F-F50B-42E1-8911-887E3D89510B}"/>
    <cellStyle name="style1516032246571" xfId="502" xr:uid="{528057F9-1AFC-4919-B8E4-66382F885E66}"/>
    <cellStyle name="style1516032246602" xfId="504" xr:uid="{8D284AFD-39B0-4A24-B482-4DDE6FFC2CA9}"/>
    <cellStyle name="style1516032249363" xfId="505" xr:uid="{EF87C496-D62B-45EE-AE2D-42D9CD4B7EDF}"/>
    <cellStyle name="style1516032249394" xfId="506" xr:uid="{002FF3FE-61BC-4334-ADA7-6DFC00147B8B}"/>
    <cellStyle name="style1516032249425" xfId="508" xr:uid="{297B813C-668A-46AD-896F-1817381A8565}"/>
    <cellStyle name="style1516032249457" xfId="509" xr:uid="{6F50F5EA-7EE6-4D9E-9643-9A105570350C}"/>
    <cellStyle name="style1516032249488" xfId="507" xr:uid="{36E2209E-E8EA-4CB3-B40E-2E9F701BBC82}"/>
    <cellStyle name="style1516032249519" xfId="510" xr:uid="{63081BC0-4B8C-484B-969A-DCEA073EACB7}"/>
    <cellStyle name="style1516032249550" xfId="513" xr:uid="{C96248DF-7982-4D53-A840-75C6F8B08349}"/>
    <cellStyle name="style1516032249581" xfId="516" xr:uid="{5BDF0558-CF01-4C7C-B986-5D2970EEBA9E}"/>
    <cellStyle name="style1516032249613" xfId="511" xr:uid="{1B63B374-D289-4A22-9A08-432A6289DB9E}"/>
    <cellStyle name="style1516032249628" xfId="512" xr:uid="{4B0399F6-3C4D-4262-AAF3-906F2D2CCC67}"/>
    <cellStyle name="style1516032249659" xfId="514" xr:uid="{645E136C-DE7B-4922-964F-9A4DAA4F5B50}"/>
    <cellStyle name="style1516032249691" xfId="515" xr:uid="{3A37DF98-BCB5-42D7-84A6-3A8C4F5784DD}"/>
    <cellStyle name="style1516032249706" xfId="517" xr:uid="{E41536BA-6797-4526-AC6F-A61718EBADE8}"/>
    <cellStyle name="style1516032252389" xfId="518" xr:uid="{44BB12ED-3504-48F5-8169-7738F8639875}"/>
    <cellStyle name="style1516032252420" xfId="519" xr:uid="{082A83D4-57C1-4EC2-A0AB-11AB21DA85BA}"/>
    <cellStyle name="style1516032252467" xfId="521" xr:uid="{347829A3-C730-4A4B-8A6C-FB5397DFD0C6}"/>
    <cellStyle name="style1516032252483" xfId="523" xr:uid="{3BB1DBE0-33D6-4141-B787-FAE2BC766601}"/>
    <cellStyle name="style1516032252514" xfId="520" xr:uid="{DA95E290-1E0B-49D6-AF0F-5247030DAA9D}"/>
    <cellStyle name="style1516032252545" xfId="522" xr:uid="{62229F16-15E6-4D45-B11C-0DD200682A88}"/>
    <cellStyle name="style1516032252576" xfId="524" xr:uid="{4F5987D8-6427-4D7D-A6D6-1035CAAB8B87}"/>
    <cellStyle name="style1516032252618" xfId="527" xr:uid="{F1A8D297-56AA-4E66-B94E-590FBA914FDF}"/>
    <cellStyle name="style1516032252648" xfId="530" xr:uid="{70EE0433-9236-4D82-AA38-97377627ADCD}"/>
    <cellStyle name="style1516032252698" xfId="525" xr:uid="{1867682F-AB26-451E-8847-287C033D33B6}"/>
    <cellStyle name="style1516032252728" xfId="526" xr:uid="{119DB3F2-97A5-4D27-8794-BEDC3C5F469C}"/>
    <cellStyle name="style1516032252758" xfId="528" xr:uid="{C7297DB1-C266-4FE7-8416-708BF9ADE2B8}"/>
    <cellStyle name="style1516032252798" xfId="529" xr:uid="{7362AB15-5466-43EC-8A72-BCC0E8EBB576}"/>
    <cellStyle name="style1516032252848" xfId="531" xr:uid="{87E26CD2-585F-4EAB-AA38-E9D4A33F75E2}"/>
    <cellStyle name="style1516032255750" xfId="532" xr:uid="{ED4772F6-6684-4CF3-B501-B1479CA4ECE5}"/>
    <cellStyle name="style1516032255797" xfId="533" xr:uid="{331F598B-24B3-4EA5-8C00-ACCB08F2B593}"/>
    <cellStyle name="style1516032255828" xfId="535" xr:uid="{8D1C273C-51AD-4221-8D09-97B52036871E}"/>
    <cellStyle name="style1516032255860" xfId="537" xr:uid="{BE759D71-89A5-42B0-86C6-A7DE3851513F}"/>
    <cellStyle name="style1516032255891" xfId="534" xr:uid="{4F8A6210-1DE8-420B-8C93-D71DBEE71B26}"/>
    <cellStyle name="style1516032255938" xfId="536" xr:uid="{340E7104-7156-4FCB-9262-C62A78CF93E8}"/>
    <cellStyle name="style1516032255953" xfId="538" xr:uid="{1092F6AA-691A-4593-AA60-067241F9D813}"/>
    <cellStyle name="style1516032256000" xfId="541" xr:uid="{4AEA5A27-9FFD-45A0-A356-2DB47726B080}"/>
    <cellStyle name="style1516032256031" xfId="545" xr:uid="{19789D31-9BC8-434F-8BF7-CB4BFE7BAE0A}"/>
    <cellStyle name="style1516032256094" xfId="539" xr:uid="{622B61CB-F8D0-48A9-975B-C6FA67CB85F9}"/>
    <cellStyle name="style1516032256125" xfId="540" xr:uid="{0B930541-8253-4B7D-815C-A2A3E8ACC8EE}"/>
    <cellStyle name="style1516032256172" xfId="542" xr:uid="{66A447D7-1578-4E56-BBEF-C2A67E025EEE}"/>
    <cellStyle name="style1516032256187" xfId="543" xr:uid="{BF39C371-F007-48A1-B523-4F83EB5408B3}"/>
    <cellStyle name="style1516032256218" xfId="544" xr:uid="{D0B1B776-3E80-466F-838C-322E9ACD0EBA}"/>
    <cellStyle name="style1516032256234" xfId="546" xr:uid="{0EFCECF4-C865-41F3-8CCF-7B57B56C84B8}"/>
    <cellStyle name="style1516032259354" xfId="547" xr:uid="{D7EB4C0E-5CC6-4B68-885B-84AB470EC4E8}"/>
    <cellStyle name="style1516032259385" xfId="548" xr:uid="{804E8233-FDF6-4A0C-9FB9-D59EA726495C}"/>
    <cellStyle name="style1516032259432" xfId="550" xr:uid="{6367349B-EF7F-473A-BBBA-848CDAE2DEA2}"/>
    <cellStyle name="style1516032259463" xfId="552" xr:uid="{45120465-8AA5-445B-96D6-072A1B5B8D1F}"/>
    <cellStyle name="style1516032259494" xfId="549" xr:uid="{9847B3D3-BA7D-4C4C-86D9-2669C3B0BA37}"/>
    <cellStyle name="style1516032259526" xfId="551" xr:uid="{A4093FEB-58E0-427D-B97B-0C02F64C6B70}"/>
    <cellStyle name="style1516032259557" xfId="553" xr:uid="{BEF88026-45D7-4436-861A-C547536B4AAD}"/>
    <cellStyle name="style1516032259588" xfId="557" xr:uid="{F6939CA8-63CD-42B2-B16B-AF9E937A36DB}"/>
    <cellStyle name="style1516032259619" xfId="561" xr:uid="{F5EA17D5-F2A6-4D4B-AEF3-65088180824F}"/>
    <cellStyle name="style1516032259650" xfId="554" xr:uid="{AAA60968-06B7-4AF4-BA70-85090FC37244}"/>
    <cellStyle name="style1516032259682" xfId="555" xr:uid="{6F2F14BE-3E5E-428A-B857-F35A517E9FF2}"/>
    <cellStyle name="style1516032259697" xfId="556" xr:uid="{0F827018-86E8-4E47-B193-FFD7F24BE5BB}"/>
    <cellStyle name="style1516032259728" xfId="558" xr:uid="{4E5AEFD6-3D85-4731-A953-23BA15E1D8CD}"/>
    <cellStyle name="style1516032259760" xfId="559" xr:uid="{A43B7329-1368-4436-BE8A-9FAEBEE4CD50}"/>
    <cellStyle name="style1516032259775" xfId="560" xr:uid="{20182AFD-865E-4CDA-B1E7-EBBC92EBB3E3}"/>
    <cellStyle name="style1516032259822" xfId="562" xr:uid="{5849371C-CC90-4CA2-9591-1AB35C52E12F}"/>
    <cellStyle name="style1516032262334" xfId="563" xr:uid="{621C0958-7F08-4ADB-B6F0-2A1E1E13A599}"/>
    <cellStyle name="style1516032262380" xfId="564" xr:uid="{183FD616-FF52-4AC9-BC1C-DC5D92A3C5FD}"/>
    <cellStyle name="style1516032262427" xfId="566" xr:uid="{0D0F71DD-A458-4269-8E1B-2B963F37B415}"/>
    <cellStyle name="style1516032262443" xfId="567" xr:uid="{7126B202-F07D-4C25-852D-B1BC22B4FE4A}"/>
    <cellStyle name="style1516032262474" xfId="565" xr:uid="{0B83196D-60D4-4EE4-A00B-DD1B520573C2}"/>
    <cellStyle name="style1516032262505" xfId="568" xr:uid="{D2EC0D8D-B0DB-428C-BDED-0040752C2C7B}"/>
    <cellStyle name="style1516032262552" xfId="572" xr:uid="{D83A8382-390F-4D44-BBA0-6865120E85EF}"/>
    <cellStyle name="style1516032262583" xfId="576" xr:uid="{68B697BE-8AD3-4F30-BCB5-78908DAE658D}"/>
    <cellStyle name="style1516032262599" xfId="569" xr:uid="{F4300C24-E0B4-4112-B8F4-58D1EFBF43F9}"/>
    <cellStyle name="style1516032262630" xfId="570" xr:uid="{E6743BF7-07DF-4FCC-876F-0E80AC2D012E}"/>
    <cellStyle name="style1516032262661" xfId="571" xr:uid="{DCA5668B-F74F-457B-9213-51BD8B135D10}"/>
    <cellStyle name="style1516032262677" xfId="573" xr:uid="{C9B046BE-2115-40EC-9C8A-9AF4B8671F40}"/>
    <cellStyle name="style1516032262708" xfId="574" xr:uid="{E1C60E34-8C43-455A-BD8B-26ADC53B23ED}"/>
    <cellStyle name="style1516032262724" xfId="575" xr:uid="{27A4C351-C021-45E9-9358-87DCB9EC181D}"/>
    <cellStyle name="style1516032262770" xfId="577" xr:uid="{38F2765E-5286-46B4-8A2C-EA6A3CE13289}"/>
    <cellStyle name="style1516032265360" xfId="578" xr:uid="{74F0E3A7-D688-43AF-ADAB-82E935712413}"/>
    <cellStyle name="style1516032265407" xfId="579" xr:uid="{7A0DDDE8-A235-42BD-977E-3666F402B2B7}"/>
    <cellStyle name="style1516032265454" xfId="581" xr:uid="{B636DAC0-D294-4D1C-9169-A1FCCF637C4E}"/>
    <cellStyle name="style1516032265469" xfId="583" xr:uid="{602F08F7-5F3A-4CD1-88FC-A971227560C7}"/>
    <cellStyle name="style1516032265500" xfId="580" xr:uid="{8ED29D34-1852-41A5-9EA9-AC36A9A327C3}"/>
    <cellStyle name="style1516032265532" xfId="582" xr:uid="{C53A0468-9B51-4F3F-A443-32AD9903CD38}"/>
    <cellStyle name="style1516032265563" xfId="584" xr:uid="{D33E8DA6-F7B4-4A7D-91F8-AD29D40DB54D}"/>
    <cellStyle name="style1516032265594" xfId="588" xr:uid="{F7E3FD40-5415-4562-806E-2A4E87CC3296}"/>
    <cellStyle name="style1516032265625" xfId="592" xr:uid="{9CF303C4-6D54-4814-B087-BFF432ADC770}"/>
    <cellStyle name="style1516032265656" xfId="585" xr:uid="{D6F2434C-F2FE-4B0D-AA2F-979822858FAF}"/>
    <cellStyle name="style1516032265688" xfId="586" xr:uid="{2BF0D4E8-5CAC-4173-AB55-8CD2393E7B92}"/>
    <cellStyle name="style1516032265719" xfId="587" xr:uid="{A60A44D0-96DE-4D51-B631-18D4AEE76980}"/>
    <cellStyle name="style1516032265734" xfId="589" xr:uid="{9194EBD4-6F77-4294-8DC0-DC1A12CCF1FB}"/>
    <cellStyle name="style1516032265766" xfId="590" xr:uid="{CCDEC0A0-8E48-466C-8F99-8C38D97AE7C9}"/>
    <cellStyle name="style1516032265781" xfId="591" xr:uid="{8E97E065-154E-4296-ACB9-C2763039BFC5}"/>
    <cellStyle name="style1516032265812" xfId="593" xr:uid="{C8E7393B-BE2F-44D1-8AC3-A8CB743B92D4}"/>
    <cellStyle name="style1516032268573" xfId="639" xr:uid="{B1F805E0-42EA-47CE-9BDB-F0647372FE7E}"/>
    <cellStyle name="style1516032268605" xfId="640" xr:uid="{43CB06F0-AD61-480F-9ED7-71022E4145A1}"/>
    <cellStyle name="style1516032268651" xfId="642" xr:uid="{A9C35F37-4CF6-4C17-8B2B-D0D1FBF941AF}"/>
    <cellStyle name="style1516032268683" xfId="644" xr:uid="{783F41B3-AACB-41A1-A543-F1CCADAB0009}"/>
    <cellStyle name="style1516032268714" xfId="641" xr:uid="{8F773288-D1ED-45A9-824E-3C6270F3AE4F}"/>
    <cellStyle name="style1516032268745" xfId="643" xr:uid="{98F9C597-CDB8-4F6B-98FB-DB1227524865}"/>
    <cellStyle name="style1516032268776" xfId="645" xr:uid="{8071232B-1115-4AE7-B66C-9C8B3F18487D}"/>
    <cellStyle name="style1516032268807" xfId="647" xr:uid="{1D00F7B6-B594-4411-9837-86F1C69B224C}"/>
    <cellStyle name="style1516032268839" xfId="650" xr:uid="{03FDB510-82C1-4756-B9C3-5CF6E63539D2}"/>
    <cellStyle name="style1516032268870" xfId="646" xr:uid="{2AFD89B7-41A8-4C0F-88FD-0DE0881E938C}"/>
    <cellStyle name="style1516032268901" xfId="648" xr:uid="{4D0235E2-3F6E-4030-BD7A-1F7C2C3A9056}"/>
    <cellStyle name="style1516032268917" xfId="649" xr:uid="{7A92FA90-6553-47C1-9B42-E232F40C5B9D}"/>
    <cellStyle name="style1516032268948" xfId="651" xr:uid="{0E406422-3EEF-4C1F-90E4-A95DE8F837F6}"/>
    <cellStyle name="style1516032271522" xfId="652" xr:uid="{2F612787-E4A7-454B-8521-4C1F3027A1D8}"/>
    <cellStyle name="style1516032271569" xfId="653" xr:uid="{D38279CC-D9EC-4D5F-819A-0B1E9E68236A}"/>
    <cellStyle name="style1516032271600" xfId="655" xr:uid="{28C351A2-24E7-42F4-9546-00FC926018D3}"/>
    <cellStyle name="style1516032271631" xfId="657" xr:uid="{0F5D250B-CC8C-49A6-BFCA-262F001CF7A6}"/>
    <cellStyle name="style1516032271662" xfId="654" xr:uid="{3537ADAC-8258-4EE5-9B36-9A122A61DE52}"/>
    <cellStyle name="style1516032271693" xfId="656" xr:uid="{3A532878-A27F-4CFA-A887-1594BCC8A2B0}"/>
    <cellStyle name="style1516032271725" xfId="658" xr:uid="{4252F07F-446E-4745-9BED-7C1C81EF511C}"/>
    <cellStyle name="style1516032271756" xfId="661" xr:uid="{01B9871B-C550-45C1-A79C-BBF35D2129C5}"/>
    <cellStyle name="style1516032271787" xfId="665" xr:uid="{B50041A5-2568-43E5-A7D3-685F3462A050}"/>
    <cellStyle name="style1516032271818" xfId="659" xr:uid="{C89455D2-414F-4A71-A7B0-111549B11F3C}"/>
    <cellStyle name="style1516032271849" xfId="660" xr:uid="{6FE2DFEB-3C91-4517-89F7-D937D0C797B3}"/>
    <cellStyle name="style1516032271881" xfId="662" xr:uid="{811D1E33-59C2-4F71-8DA6-4297325F3888}"/>
    <cellStyle name="style1516032271912" xfId="663" xr:uid="{D593FCDE-FC35-4ED2-8956-FCA9AC5F0F31}"/>
    <cellStyle name="style1516032271927" xfId="664" xr:uid="{D85CBC14-0D70-43AE-A75D-D5153FACA315}"/>
    <cellStyle name="style1516032271959" xfId="666" xr:uid="{24E452E8-E12A-4A85-817C-C4D5F41C3837}"/>
    <cellStyle name="style1516032274517" xfId="667" xr:uid="{3E399698-FA43-4FFC-8AE4-8515A27FC09C}"/>
    <cellStyle name="style1516032274564" xfId="668" xr:uid="{102F0AC6-B6B8-4F5E-A5E2-C11188DDCD3D}"/>
    <cellStyle name="style1516032274595" xfId="670" xr:uid="{1B036AA7-A667-438F-BDB3-C7624384114F}"/>
    <cellStyle name="style1516032274626" xfId="672" xr:uid="{4A48934E-92F7-4265-A65E-0B1340D14BBC}"/>
    <cellStyle name="style1516032274657" xfId="669" xr:uid="{D4AB9F91-0555-4998-B33D-1CBF09A37FC3}"/>
    <cellStyle name="style1516032274689" xfId="671" xr:uid="{042F8120-3D7F-4367-A3B2-8BBFA83ADFC6}"/>
    <cellStyle name="style1516032274720" xfId="673" xr:uid="{25CDD3D6-F2F2-4814-A139-18E4533B3540}"/>
    <cellStyle name="style1516032274751" xfId="675" xr:uid="{C64FC37E-4104-40DD-9489-5A912E647802}"/>
    <cellStyle name="style1516032274782" xfId="678" xr:uid="{3696092A-5B0F-43F3-B62E-1C162FC2C9D8}"/>
    <cellStyle name="style1516032274813" xfId="674" xr:uid="{B0E998BD-3175-4D6E-AD1C-45F1F5054F0A}"/>
    <cellStyle name="style1516032274845" xfId="676" xr:uid="{02A49F7A-F87B-4E20-B148-1644EC04F105}"/>
    <cellStyle name="style1516032274860" xfId="677" xr:uid="{A4BA61D4-80F8-4AD8-A953-4B03E16F8455}"/>
    <cellStyle name="style1516032274891" xfId="679" xr:uid="{7EE6931A-4358-40E7-9F85-A6F8AC5A1AA1}"/>
    <cellStyle name="style1516032277653" xfId="680" xr:uid="{18F62F9F-E9D4-487C-80C6-1676E1D23353}"/>
    <cellStyle name="style1516032277684" xfId="681" xr:uid="{91CF3036-111C-4968-B0FC-5BD817185DFB}"/>
    <cellStyle name="style1516032277731" xfId="683" xr:uid="{F0E8ABF8-C085-48A8-BA5C-2AE8DDB5D250}"/>
    <cellStyle name="style1516032277762" xfId="685" xr:uid="{D5D034A3-0CA1-44F5-B54A-06FEB9C173F2}"/>
    <cellStyle name="style1516032277777" xfId="682" xr:uid="{E2CBF0E0-9513-4A35-9F30-7AD2E16A6ACB}"/>
    <cellStyle name="style1516032277809" xfId="684" xr:uid="{B4EE3969-075A-45B2-98F0-9DCAF76AB629}"/>
    <cellStyle name="style1516032277855" xfId="686" xr:uid="{D76F09CF-D50A-458D-9FBB-59E117F18F67}"/>
    <cellStyle name="style1516032277887" xfId="689" xr:uid="{E861CF63-5ACD-459F-B246-B8B7D268AD20}"/>
    <cellStyle name="style1516032277918" xfId="693" xr:uid="{A2BC7EB4-29AD-433B-A491-36FE814DBDBC}"/>
    <cellStyle name="style1516032277949" xfId="687" xr:uid="{131CB383-1E13-4618-B648-45BDB2D31B2E}"/>
    <cellStyle name="style1516032277980" xfId="688" xr:uid="{1B64E2F9-34AA-44BE-B0C4-76B070AA7D2C}"/>
    <cellStyle name="style1516032277996" xfId="690" xr:uid="{DB518541-4787-43B9-BD06-0055A292CB71}"/>
    <cellStyle name="style1516032278027" xfId="691" xr:uid="{EB738674-9399-4A80-A791-CAA5D6ED2159}"/>
    <cellStyle name="style1516032278058" xfId="692" xr:uid="{9D0AB746-04E8-4FB4-91BC-8B0A841FDA0B}"/>
    <cellStyle name="style1516032278089" xfId="694" xr:uid="{B5269406-F804-4DA1-A64D-61538B384E1C}"/>
    <cellStyle name="style1516032280679" xfId="695" xr:uid="{C6FCBA7F-1881-488E-A42E-A9AC4ADDF4FB}"/>
    <cellStyle name="style1516032280726" xfId="696" xr:uid="{ADB007A1-7F23-42AF-BC84-3E63885788A2}"/>
    <cellStyle name="style1516032280757" xfId="698" xr:uid="{4019D307-50E9-4B35-B0CC-52DD948D6F8F}"/>
    <cellStyle name="style1516032280788" xfId="700" xr:uid="{F41E384B-4F1F-4C76-A894-C470978AFD47}"/>
    <cellStyle name="style1516032280819" xfId="697" xr:uid="{60AA0A09-3B64-44F8-9B97-0DA901296120}"/>
    <cellStyle name="style1516032280851" xfId="699" xr:uid="{E8065592-37C9-4DF7-BFFA-9833A108D4B0}"/>
    <cellStyle name="style1516032280882" xfId="701" xr:uid="{5A9A0732-4AC8-4081-97B8-213584CEAEBD}"/>
    <cellStyle name="style1516032280913" xfId="704" xr:uid="{1BB6B619-8D7F-4B3E-A00E-B70449EBC7AA}"/>
    <cellStyle name="style1516032280960" xfId="708" xr:uid="{1039B5BD-F40A-40E1-A045-70DCCE825F26}"/>
    <cellStyle name="style1516032280991" xfId="702" xr:uid="{C7165AA0-8A85-4FFA-9202-5994064B7A6D}"/>
    <cellStyle name="style1516032281022" xfId="703" xr:uid="{6BA4C4BF-F40C-4385-ADA4-B27D207ED312}"/>
    <cellStyle name="style1516032281053" xfId="705" xr:uid="{31F608C8-62FB-40D9-BBF0-A27776DDD09C}"/>
    <cellStyle name="style1516032281069" xfId="706" xr:uid="{0FD8F17A-1509-46B7-980E-DA6FD9E5EBA7}"/>
    <cellStyle name="style1516032281100" xfId="707" xr:uid="{646CC274-F455-4564-A566-23982E994B69}"/>
    <cellStyle name="style1516032281131" xfId="709" xr:uid="{D3D75C93-D50D-4BD2-B909-3D2F651E3147}"/>
    <cellStyle name="style1516032283799" xfId="710" xr:uid="{8C987556-8704-429C-83D7-B12EE8E1723F}"/>
    <cellStyle name="style1516032283846" xfId="711" xr:uid="{7BB84242-AF98-4378-A67B-D46D13D113F6}"/>
    <cellStyle name="style1516032283892" xfId="713" xr:uid="{30A34098-D8B1-47C0-86CE-C4565E70D6D9}"/>
    <cellStyle name="style1516032283908" xfId="715" xr:uid="{9348A3C1-FC54-41F0-9D4B-97A671F3D4D1}"/>
    <cellStyle name="style1516032283939" xfId="712" xr:uid="{EA7622DE-9A08-4F38-B0B5-67715D43239C}"/>
    <cellStyle name="style1516032283970" xfId="714" xr:uid="{71AC2701-A2D9-4F7E-BCC3-C498C9ADF828}"/>
    <cellStyle name="style1516032284002" xfId="716" xr:uid="{8BD966A0-533B-4E6A-97FD-2311AB9DF3A1}"/>
    <cellStyle name="style1516032284033" xfId="719" xr:uid="{EFCBBC3C-D6FB-4E04-8925-70EA61788725}"/>
    <cellStyle name="style1516032284064" xfId="723" xr:uid="{0A8CFA17-E27C-4859-B07A-E577781D0FC8}"/>
    <cellStyle name="style1516032284111" xfId="717" xr:uid="{470889FE-AA13-409E-B7D4-3C14643016D4}"/>
    <cellStyle name="style1516032284126" xfId="718" xr:uid="{7466F3C7-8C6D-4733-A7CC-BB20D2975704}"/>
    <cellStyle name="style1516032284142" xfId="720" xr:uid="{71D66498-D8A4-491B-A00A-6870CE66A61F}"/>
    <cellStyle name="style1516032284173" xfId="721" xr:uid="{FF2B145D-B9A7-41E4-A187-5C8225020E00}"/>
    <cellStyle name="style1516032284189" xfId="722" xr:uid="{01910269-D704-4775-B70C-87312C086472}"/>
    <cellStyle name="style1516032284236" xfId="724" xr:uid="{ABD8F2AE-C62F-4DE7-82F6-EFE90BBFE03A}"/>
    <cellStyle name="style1516032286888" xfId="770" xr:uid="{2C7456E3-8EBD-4DE7-B39D-CA87176EA149}"/>
    <cellStyle name="style1516032286919" xfId="771" xr:uid="{AA656853-42DA-450F-9924-873B7B9AA87F}"/>
    <cellStyle name="style1516032286966" xfId="773" xr:uid="{3CD74BFF-D935-40D5-8FEB-4E1AC00E48D8}"/>
    <cellStyle name="style1516032286981" xfId="775" xr:uid="{E36BBBB9-C9A3-4230-B17B-8FBA504C3DF0}"/>
    <cellStyle name="style1516032287012" xfId="772" xr:uid="{9CDBCAAF-49F0-49B3-B8A7-C89E2098A73D}"/>
    <cellStyle name="style1516032287059" xfId="774" xr:uid="{555F67DB-752B-4C7B-BCC6-86D29CC5AB2A}"/>
    <cellStyle name="style1516032287075" xfId="776" xr:uid="{B21B8CB2-B1B5-48B0-BE2A-EC802EF5D55C}"/>
    <cellStyle name="style1516032287122" xfId="779" xr:uid="{A9149D5F-2615-4DB8-9144-96956F77ACAA}"/>
    <cellStyle name="style1516032287137" xfId="782" xr:uid="{A542535C-F5A0-4216-9627-D7D28086855C}"/>
    <cellStyle name="style1516032287184" xfId="777" xr:uid="{1F4E6A32-9072-40A0-85B2-C4417F653E1D}"/>
    <cellStyle name="style1516032287200" xfId="778" xr:uid="{38B63565-BC6F-4EE5-87BE-C2B3A0EB8782}"/>
    <cellStyle name="style1516032287231" xfId="780" xr:uid="{30FE9BB6-D78D-4902-BF5B-B980522C4352}"/>
    <cellStyle name="style1516032287246" xfId="781" xr:uid="{880687A8-072F-4BAE-B99B-B0AD92EAC358}"/>
    <cellStyle name="style1516032287293" xfId="783" xr:uid="{1B1C8F87-F1D7-4D5C-A2F5-1AE4A4B1FADD}"/>
    <cellStyle name="style1516032289836" xfId="784" xr:uid="{BAEA795E-ED0B-4D03-AAE6-62ECFF2374FC}"/>
    <cellStyle name="style1516032289867" xfId="785" xr:uid="{803AB336-323C-446F-A8E6-1022D5B91739}"/>
    <cellStyle name="style1516032289914" xfId="787" xr:uid="{70B3F4F6-CC43-4BDE-B8C6-BC4EA99121C0}"/>
    <cellStyle name="style1516032289930" xfId="789" xr:uid="{9311DBC5-D663-4D1C-A128-20B62C8778F7}"/>
    <cellStyle name="style1516032289961" xfId="786" xr:uid="{7DDB5D6A-9959-4BC7-A211-189C0C95ECC5}"/>
    <cellStyle name="style1516032290008" xfId="788" xr:uid="{3D4A3249-0F72-4B10-803E-2CD02CA5B784}"/>
    <cellStyle name="style1516032290023" xfId="790" xr:uid="{5112B296-A143-4EF4-AE08-51E1A3163E10}"/>
    <cellStyle name="style1516032290070" xfId="793" xr:uid="{A9E0629B-6BFD-4740-9AF3-A414F406961A}"/>
    <cellStyle name="style1516032290101" xfId="797" xr:uid="{9AEA13A9-5EC4-474D-BC00-E23A1A0EB9C2}"/>
    <cellStyle name="style1516032290132" xfId="791" xr:uid="{C434E818-16BA-484B-B286-F4FB5FF0E0AE}"/>
    <cellStyle name="style1516032290148" xfId="792" xr:uid="{EA610BFC-19DE-4E81-8A96-A304C3336D11}"/>
    <cellStyle name="style1516032290179" xfId="794" xr:uid="{4F91D6CD-62D2-41E7-910F-27EB13F347A5}"/>
    <cellStyle name="style1516032290195" xfId="795" xr:uid="{E7DDCAA3-45AA-410C-8B43-1BAA2796600B}"/>
    <cellStyle name="style1516032290242" xfId="796" xr:uid="{3BBF4A4B-CD0C-400F-807A-A08716D5587E}"/>
    <cellStyle name="style1516032290257" xfId="798" xr:uid="{5B32F74E-BEAB-41DA-9E7C-9BEB78E41C43}"/>
    <cellStyle name="style1516032292566" xfId="799" xr:uid="{CBA1113B-3091-489B-9E0E-E9A44735EF8C}"/>
    <cellStyle name="style1516032292613" xfId="800" xr:uid="{658660CB-873A-490E-9CF7-53DA6C42AAA8}"/>
    <cellStyle name="style1516032292644" xfId="802" xr:uid="{3310D4D2-B354-42E2-9611-195E7933DC56}"/>
    <cellStyle name="style1516032292675" xfId="804" xr:uid="{A255705E-E4AB-4DE9-95A5-10D7214767CF}"/>
    <cellStyle name="style1516032292706" xfId="801" xr:uid="{422E2728-06F4-4AD3-B2C4-8275C431F9EA}"/>
    <cellStyle name="style1516032292738" xfId="803" xr:uid="{D922BCEB-A854-4F72-B8C9-E6CDC31C151C}"/>
    <cellStyle name="style1516032292769" xfId="805" xr:uid="{8E1E4A40-C58E-4FFF-98E4-5D73BDA938B4}"/>
    <cellStyle name="style1516032292800" xfId="808" xr:uid="{467501DB-8408-43D2-BA3F-EE9281EAECCA}"/>
    <cellStyle name="style1516032292831" xfId="812" xr:uid="{03F4D39E-3897-40D2-ACF6-23F74AC2C7B2}"/>
    <cellStyle name="style1516032292862" xfId="806" xr:uid="{C0B1E49A-B978-494B-8B5A-7083FC2C9217}"/>
    <cellStyle name="style1516032292894" xfId="807" xr:uid="{2448012D-D7FA-477C-909F-B6DE8707BE2F}"/>
    <cellStyle name="style1516032292909" xfId="809" xr:uid="{339EB1A2-822C-473F-9F0F-1A9091409CA5}"/>
    <cellStyle name="style1516032292940" xfId="810" xr:uid="{E17D809F-E5F0-422D-9446-B863E8975BA3}"/>
    <cellStyle name="style1516032292972" xfId="811" xr:uid="{A5FAE691-5476-402E-B5AA-FF057ACDF08B}"/>
    <cellStyle name="style1516032293003" xfId="813" xr:uid="{2376583E-68D3-4A17-A16B-0928B4757B8F}"/>
    <cellStyle name="style1516032295670" xfId="814" xr:uid="{79A545E8-4100-441C-ADCB-F5050BB29F94}"/>
    <cellStyle name="style1516032295702" xfId="815" xr:uid="{942D86F7-630D-441C-AA0E-EC143A2357E0}"/>
    <cellStyle name="style1516032295748" xfId="817" xr:uid="{D3034518-71EA-42D9-B9F0-AE7EF3C727E0}"/>
    <cellStyle name="style1516032295764" xfId="819" xr:uid="{E4C2600F-F51B-46AE-BED8-E02FB711BF1B}"/>
    <cellStyle name="style1516032295795" xfId="816" xr:uid="{D149F2AC-6DCB-4E46-908B-33B233ED91A2}"/>
    <cellStyle name="style1516032295842" xfId="818" xr:uid="{8D1EA9F2-8FFE-441D-8C3C-BA0011EB44AF}"/>
    <cellStyle name="style1516032295858" xfId="820" xr:uid="{0EDE7500-0E8D-4E54-AC20-48E1BF375BF9}"/>
    <cellStyle name="style1516032295904" xfId="823" xr:uid="{DD7E5E7C-7787-46C0-904E-64F17BAD4EC1}"/>
    <cellStyle name="style1516032295936" xfId="826" xr:uid="{B1182B31-D115-4095-9475-06A344E43666}"/>
    <cellStyle name="style1516032295967" xfId="821" xr:uid="{7A01B929-0F94-4B50-8C1D-D9DE08B54C63}"/>
    <cellStyle name="style1516032295982" xfId="822" xr:uid="{7CE925D0-9B65-4A54-A45E-8984B6B7201E}"/>
    <cellStyle name="style1516032296014" xfId="824" xr:uid="{4DC0E2B3-B592-4546-964A-F6B060F4A656}"/>
    <cellStyle name="style1516032296045" xfId="825" xr:uid="{BA1B9A07-1577-4D4A-9088-AB1296066487}"/>
    <cellStyle name="style1516032296076" xfId="827" xr:uid="{FABC38A9-E0A2-49A5-BC97-629D37A15B26}"/>
    <cellStyle name="style1516032299024" xfId="828" xr:uid="{2491FA94-3869-4AC7-B0D4-66199B0A90EF}"/>
    <cellStyle name="style1516032299055" xfId="829" xr:uid="{6B34B5B4-EB4E-4862-8130-8076F8734F05}"/>
    <cellStyle name="style1516032299102" xfId="831" xr:uid="{E55D781A-4372-4DD6-97E0-F4C756C647DE}"/>
    <cellStyle name="style1516032299118" xfId="833" xr:uid="{FD628EC8-4E3B-4693-909B-471AC0212825}"/>
    <cellStyle name="style1516032299149" xfId="830" xr:uid="{7A9D105E-AE0F-4C70-B9A0-C35374F60F21}"/>
    <cellStyle name="style1516032299196" xfId="832" xr:uid="{2DE4980C-286F-4BE0-80BB-CA90CFA1CB23}"/>
    <cellStyle name="style1516032299227" xfId="834" xr:uid="{68232E4F-82FC-41C2-89B2-71F88395E209}"/>
    <cellStyle name="style1516032299258" xfId="837" xr:uid="{40BE72BC-5C39-4699-A32A-F5ED4A1365EC}"/>
    <cellStyle name="style1516032299289" xfId="841" xr:uid="{0BF80DD4-F3F8-4AB6-80CF-2200D27D3AFD}"/>
    <cellStyle name="style1516032299321" xfId="835" xr:uid="{6954969E-ED20-45CB-BDD2-BCC4AFD7F6C0}"/>
    <cellStyle name="style1516032299352" xfId="836" xr:uid="{FCFF7B48-9345-4E8F-8AF4-1F9297E011D0}"/>
    <cellStyle name="style1516032299367" xfId="838" xr:uid="{522C089B-E881-4EBC-86B6-342940081318}"/>
    <cellStyle name="style1516032299414" xfId="839" xr:uid="{EDA5005E-B0C7-4619-B24A-884CD103EC0A}"/>
    <cellStyle name="style1516032299461" xfId="840" xr:uid="{5B3D6445-69D4-49B7-AA87-A442E338BA2B}"/>
    <cellStyle name="style1516032299492" xfId="842" xr:uid="{1E72767D-D23C-4A3B-9880-E048C9DC4F6B}"/>
    <cellStyle name="style1516032301957" xfId="843" xr:uid="{73A1C9E4-2DC4-4F45-9E01-CCDA3CA86B01}"/>
    <cellStyle name="style1516032301988" xfId="844" xr:uid="{BA090028-AD7B-45F4-A543-0FFCB92C5F2A}"/>
    <cellStyle name="style1516032302035" xfId="846" xr:uid="{76E64808-7350-4B24-B726-DBE23C448A9B}"/>
    <cellStyle name="style1516032302066" xfId="848" xr:uid="{9A1ACEDC-65D9-4936-B4AA-282BDA63ED32}"/>
    <cellStyle name="style1516032302097" xfId="845" xr:uid="{2274498C-BABD-412E-A494-0813B46EA014}"/>
    <cellStyle name="style1516032302129" xfId="847" xr:uid="{231CBFB7-448B-49A7-9C84-1A746D14A62D}"/>
    <cellStyle name="style1516032302160" xfId="849" xr:uid="{9B30E45B-3455-48D1-B624-1E3DFCC7C415}"/>
    <cellStyle name="style1516032302191" xfId="852" xr:uid="{F39D2531-5D09-40C4-BA96-DF365B5D9D42}"/>
    <cellStyle name="style1516032302222" xfId="855" xr:uid="{9E975736-9033-4C8E-A8DC-C2C6CA888068}"/>
    <cellStyle name="style1516032302253" xfId="850" xr:uid="{882E4D88-C34D-4C14-AB60-A0AB8FCD53E6}"/>
    <cellStyle name="style1516032302285" xfId="851" xr:uid="{284206A9-076B-4B93-835A-0C17AF70446D}"/>
    <cellStyle name="style1516032302300" xfId="853" xr:uid="{D13CC72B-2D91-48A8-A375-FD15F4FF2701}"/>
    <cellStyle name="style1516032302331" xfId="854" xr:uid="{B16BA073-9FF0-4777-9707-11322B32D4C2}"/>
    <cellStyle name="style1516032302363" xfId="856" xr:uid="{34B1752A-F265-4F6F-9239-C206CD8439E6}"/>
    <cellStyle name="style1516032305186" xfId="915" xr:uid="{199D0389-B84F-442F-8DDD-D6165DC2297E}"/>
    <cellStyle name="style1516032305233" xfId="916" xr:uid="{3D8AD5CC-5DE4-489B-BD04-41D60CEC1B29}"/>
    <cellStyle name="style1516032305280" xfId="918" xr:uid="{0D1550A9-842A-4177-BEBB-0A1819BEDCB3}"/>
    <cellStyle name="style1516032305311" xfId="920" xr:uid="{A2881BA9-DE74-45FE-8240-A657A2355C4D}"/>
    <cellStyle name="style1516032305327" xfId="917" xr:uid="{AD376576-9E52-445F-AAFD-3B3C6F1C9AC0}"/>
    <cellStyle name="style1516032305373" xfId="919" xr:uid="{9A440D14-6DC6-41C6-891E-D6EEE85F8B19}"/>
    <cellStyle name="style1516032305405" xfId="921" xr:uid="{67846756-7FD2-4FC3-AF42-45B6D94629FD}"/>
    <cellStyle name="style1516032305467" xfId="924" xr:uid="{2CD26B82-9C67-456B-8B50-EA2B626A0CDD}"/>
    <cellStyle name="style1516032305514" xfId="928" xr:uid="{3F10EC01-8C46-4A2C-AB9A-7930DD50F60A}"/>
    <cellStyle name="style1516032305545" xfId="922" xr:uid="{6DDAE92F-27A2-489E-AAD9-DC3A334B90D1}"/>
    <cellStyle name="style1516032305576" xfId="923" xr:uid="{6E2C6B8B-1DA6-4D7E-AD3D-A5F592B654DD}"/>
    <cellStyle name="style1516032305607" xfId="925" xr:uid="{0C8CA46F-E1F3-4983-970B-03D40C9C36E9}"/>
    <cellStyle name="style1516032305654" xfId="926" xr:uid="{E77E5EDB-3338-403F-A3EC-000228A7794F}"/>
    <cellStyle name="style1516032305685" xfId="927" xr:uid="{E1D0C67A-34DA-4ABE-8DA1-3F6FF40736CC}"/>
    <cellStyle name="style1516032305717" xfId="929" xr:uid="{D11AEF66-BA02-44AC-B566-E33791FB4658}"/>
    <cellStyle name="style1516032308603" xfId="930" xr:uid="{6185CEE3-DB88-438C-8935-FDAB9AE60361}"/>
    <cellStyle name="style1516032308649" xfId="931" xr:uid="{9224BE8B-2B06-482C-819F-8E6962631401}"/>
    <cellStyle name="style1516032308681" xfId="933" xr:uid="{FACD89CA-EFD4-4CD1-92EB-DFEA29EB9517}"/>
    <cellStyle name="style1516032308712" xfId="935" xr:uid="{AF7C1542-7A38-461F-972D-2A891FA84039}"/>
    <cellStyle name="style1516032308743" xfId="932" xr:uid="{12068262-4D7D-4164-BAC6-A320D27DD21D}"/>
    <cellStyle name="style1516032308790" xfId="934" xr:uid="{B3B0FEA4-B549-4C4E-9A21-06267067958D}"/>
    <cellStyle name="style1516032308805" xfId="936" xr:uid="{0718C207-FF5C-4220-B9FD-65A4996ADE03}"/>
    <cellStyle name="style1516032308837" xfId="939" xr:uid="{02F8C993-EE04-4927-8B43-647BA74B9037}"/>
    <cellStyle name="style1516032308883" xfId="943" xr:uid="{A3530C5D-1294-4D6A-A903-A5FB6216944E}"/>
    <cellStyle name="style1516032308915" xfId="937" xr:uid="{59FB4768-87B9-417A-AA5D-A96140195284}"/>
    <cellStyle name="style1516032308930" xfId="938" xr:uid="{68629F70-AD45-43CA-92B6-F8AAB8FE3517}"/>
    <cellStyle name="style1516032308961" xfId="940" xr:uid="{79B390F6-A796-4C45-84F3-C18FF7E45657}"/>
    <cellStyle name="style1516032308993" xfId="941" xr:uid="{043A77E9-D664-4CC4-9806-594797205B86}"/>
    <cellStyle name="style1516032309024" xfId="942" xr:uid="{AF580BA6-07BF-49D3-A8F7-8DFCDCDAB546}"/>
    <cellStyle name="style1516032309055" xfId="944" xr:uid="{D4CEB01D-8BEE-41EC-BA6B-91BD0B5E7B19}"/>
    <cellStyle name="style1516032311395" xfId="945" xr:uid="{845057D3-311C-446D-995B-AE9057FB936A}"/>
    <cellStyle name="style1516032311442" xfId="946" xr:uid="{1675073C-81AF-4632-8B03-78A5D839CE6A}"/>
    <cellStyle name="style1516032311520" xfId="948" xr:uid="{8DE283A8-8DB1-4932-AB41-B3D0B2BA4936}"/>
    <cellStyle name="style1516032311551" xfId="950" xr:uid="{C319BA31-55E2-4589-973B-08AFE5D58B56}"/>
    <cellStyle name="style1516032311582" xfId="947" xr:uid="{5541481E-765C-4470-8D51-819A7EB113C5}"/>
    <cellStyle name="style1516032311645" xfId="949" xr:uid="{E4D1B9B9-5DA0-4C37-B69B-671D8C84D00A}"/>
    <cellStyle name="style1516032311676" xfId="951" xr:uid="{4D9745B6-23B0-4972-91C1-D27612812C7C}"/>
    <cellStyle name="style1516032311707" xfId="954" xr:uid="{51D02424-17C4-43A9-AF10-F66E0384ED0B}"/>
    <cellStyle name="style1516032311754" xfId="958" xr:uid="{B2F96B6D-2E6A-4A3A-B7F4-70E1B9BAF5F0}"/>
    <cellStyle name="style1516032311785" xfId="952" xr:uid="{06AC4C25-73BA-4005-8E4B-58B6E29AF65D}"/>
    <cellStyle name="style1516032311801" xfId="953" xr:uid="{2E3EC79F-F2C0-445C-B08D-28D186EEA9CD}"/>
    <cellStyle name="style1516032311832" xfId="955" xr:uid="{595E8A03-9EDD-44C9-9103-33D0B7613C3F}"/>
    <cellStyle name="style1516032311863" xfId="956" xr:uid="{B1D82639-44DB-4F93-9993-4FC4A92C357D}"/>
    <cellStyle name="style1516032311879" xfId="957" xr:uid="{6DEEEE87-C151-4739-8F11-D458D328CD93}"/>
    <cellStyle name="style1516032311910" xfId="959" xr:uid="{C4F3C92F-FB5C-4F95-9838-0001731DF5DD}"/>
    <cellStyle name="style1516032314250" xfId="960" xr:uid="{4B1A9942-5C03-46FD-80BF-6FAADA11E553}"/>
    <cellStyle name="style1516032314296" xfId="961" xr:uid="{E1BE21E6-6F0B-4D89-B219-7FB57EAFE5F5}"/>
    <cellStyle name="style1516032314328" xfId="963" xr:uid="{535CD3C5-2558-4CCF-812E-6A78994AFACD}"/>
    <cellStyle name="style1516032314343" xfId="965" xr:uid="{92AA8115-9740-4F51-B705-570022BA6D0D}"/>
    <cellStyle name="style1516032314374" xfId="962" xr:uid="{94895FB0-A831-4714-B871-6368536F0D11}"/>
    <cellStyle name="style1516032314421" xfId="964" xr:uid="{FEA91459-1567-4D31-9A7D-BC84A1496ED6}"/>
    <cellStyle name="style1516032314452" xfId="966" xr:uid="{E24715FE-4C32-4974-BCCB-362059D35D43}"/>
    <cellStyle name="style1516032314484" xfId="969" xr:uid="{2DCCBE5A-36BF-47EA-ABD6-C7F459746496}"/>
    <cellStyle name="style1516032314515" xfId="972" xr:uid="{51D26F71-6373-4978-A235-35288B9CD672}"/>
    <cellStyle name="style1516032314546" xfId="967" xr:uid="{80C89D76-56AE-4565-B2C6-A9B7F761954E}"/>
    <cellStyle name="style1516032314577" xfId="968" xr:uid="{3B946EB2-29B0-499D-B24B-01FB5058259B}"/>
    <cellStyle name="style1516032314593" xfId="970" xr:uid="{02A0E808-2B94-49D1-984A-D35724481B95}"/>
    <cellStyle name="style1516032314624" xfId="971" xr:uid="{4B7BCB42-55F3-42C1-8C02-2625AF2E6AD2}"/>
    <cellStyle name="style1516032314655" xfId="973" xr:uid="{0D82AE0A-49B3-4D8C-A4F2-DBC697568935}"/>
    <cellStyle name="style1516032317198" xfId="974" xr:uid="{9FEA3878-F914-46AF-9932-16D4F0AE288E}"/>
    <cellStyle name="style1516032317229" xfId="975" xr:uid="{E0A52FBB-5F84-4DF1-81B5-285C38CFC8F1}"/>
    <cellStyle name="style1516032317276" xfId="977" xr:uid="{11C5EF7A-10CF-46CB-BC1A-AF470F3CBCF3}"/>
    <cellStyle name="style1516032317292" xfId="979" xr:uid="{708250F0-3E32-446B-A2AF-1FAB072D741E}"/>
    <cellStyle name="style1516032317323" xfId="976" xr:uid="{05C65DA4-F923-420D-9A08-87D09C80325F}"/>
    <cellStyle name="style1516032317370" xfId="978" xr:uid="{BFC7D5F6-1AA4-459A-A180-72D2D533AEFF}"/>
    <cellStyle name="style1516032317385" xfId="980" xr:uid="{96554DD6-84D2-4E06-98D3-5EBC3B8FBE88}"/>
    <cellStyle name="style1516032317416" xfId="983" xr:uid="{524493C7-36FE-4808-8858-7361940525B5}"/>
    <cellStyle name="style1516032317463" xfId="986" xr:uid="{447E2494-6D2C-45FF-996F-A55F00139702}"/>
    <cellStyle name="style1516032317494" xfId="981" xr:uid="{8D00B2B8-D9EF-46FE-96E2-33B89777BB97}"/>
    <cellStyle name="style1516032317541" xfId="982" xr:uid="{A698E8B6-F161-4618-BF5C-B1EDE1D022C2}"/>
    <cellStyle name="style1516032317572" xfId="984" xr:uid="{9F75A81B-B536-4987-8837-35596C68AFE8}"/>
    <cellStyle name="style1516032317604" xfId="985" xr:uid="{0066879A-BF06-4C82-86CD-029E7CA994DF}"/>
    <cellStyle name="style1516032317650" xfId="987" xr:uid="{6F499B12-F2C4-43F3-A0AB-4D65346C6AB7}"/>
    <cellStyle name="style1516032320365" xfId="988" xr:uid="{AC2BE062-E3A3-4480-9F14-46499710D9A6}"/>
    <cellStyle name="style1516032320412" xfId="989" xr:uid="{0A57EDFE-089F-4DF8-8C9E-5ABE5C350AC0}"/>
    <cellStyle name="style1516032320443" xfId="991" xr:uid="{B948EBDB-BFB6-4E8E-A148-4FFFDD7BEB2A}"/>
    <cellStyle name="style1516032320474" xfId="993" xr:uid="{B8014BC9-7CCB-43FD-A431-B36560149B55}"/>
    <cellStyle name="style1516032320505" xfId="990" xr:uid="{D8CCDC00-CFDB-4CED-B22F-DEE7DDCB8160}"/>
    <cellStyle name="style1516032320536" xfId="992" xr:uid="{48010840-2AB1-40C3-83C1-74F490BA5728}"/>
    <cellStyle name="style1516032320568" xfId="994" xr:uid="{3814CE04-509C-4B9B-BB34-DFB5BE4A816A}"/>
    <cellStyle name="style1516032320599" xfId="997" xr:uid="{AE66AD35-310B-4E29-B997-7E212E75DF6A}"/>
    <cellStyle name="style1516032320630" xfId="1001" xr:uid="{BF0EE8DF-5008-4749-9AD1-53B1D7BFCA86}"/>
    <cellStyle name="style1516032320661" xfId="995" xr:uid="{DB50CC5A-2702-4F0F-B92B-F22BC55A360C}"/>
    <cellStyle name="style1516032320692" xfId="996" xr:uid="{5F7A5743-983B-44D1-96A8-115F3CB29C94}"/>
    <cellStyle name="style1516032320708" xfId="998" xr:uid="{5DAD8B4C-D572-4825-AE73-D449EF4A3A68}"/>
    <cellStyle name="style1516032320739" xfId="999" xr:uid="{82F290DA-E13E-4EF2-A179-62F3A1989364}"/>
    <cellStyle name="style1516032320770" xfId="1000" xr:uid="{678AE101-EF02-49FF-AD55-104086A7DD6F}"/>
    <cellStyle name="style1516032320802" xfId="1002" xr:uid="{D20FB042-5268-458B-B1F4-7659DD85931E}"/>
    <cellStyle name="style1516032323719" xfId="1003" xr:uid="{49694044-8BBA-478C-8373-35656FD68441}"/>
    <cellStyle name="style1516032323766" xfId="1004" xr:uid="{2F772FA7-1705-4165-975F-5723CD0CADFF}"/>
    <cellStyle name="style1516032323812" xfId="1006" xr:uid="{6DA0BFFC-0F15-49D9-B218-F1CE0EBF80FE}"/>
    <cellStyle name="style1516032323828" xfId="1008" xr:uid="{DD21FB22-7FCC-4151-ABC6-0BB4C23D6D54}"/>
    <cellStyle name="style1516032323875" xfId="1005" xr:uid="{C23D291D-E993-4602-800F-20AC807AAAF9}"/>
    <cellStyle name="style1516032323906" xfId="1007" xr:uid="{5FE682C4-F00A-416F-8B51-BDDCDC576CE7}"/>
    <cellStyle name="style1516032323937" xfId="1009" xr:uid="{78B4ADCD-B66A-4F50-A561-9883CBD75960}"/>
    <cellStyle name="style1516032323968" xfId="1012" xr:uid="{22A78F8E-D349-4586-92DF-E53D8CD60C71}"/>
    <cellStyle name="style1516032324015" xfId="1015" xr:uid="{F44FE9BD-765F-4EDC-98FE-EABD91032576}"/>
    <cellStyle name="style1516032324046" xfId="1010" xr:uid="{EC292533-750C-438D-ABC5-E57ACE897CCE}"/>
    <cellStyle name="style1516032324062" xfId="1011" xr:uid="{506C99C9-540F-4F5E-AF69-5A94CC2D0793}"/>
    <cellStyle name="style1516032324093" xfId="1013" xr:uid="{60817938-13F5-4792-8033-3F84AB1F7F3D}"/>
    <cellStyle name="style1516032324124" xfId="1014" xr:uid="{2C9E0685-E4EA-41FA-8E67-C81B05D3D646}"/>
    <cellStyle name="style1516032324156" xfId="1016" xr:uid="{241B3A7A-D7A7-4A68-B1C8-B7A55C40251A}"/>
    <cellStyle name="style1516032326901" xfId="1017" xr:uid="{93F234DB-A35E-4013-9E22-5F805FE7A928}"/>
    <cellStyle name="style1516032326932" xfId="1018" xr:uid="{80B0E6FA-8AFD-4DC7-807C-CC15A710DA68}"/>
    <cellStyle name="style1516032326979" xfId="1020" xr:uid="{F3395257-6D3C-4DE1-BB86-BAE67BD12675}"/>
    <cellStyle name="style1516032326995" xfId="1022" xr:uid="{A6222AAD-A1EC-4B68-87D0-EF7F33881400}"/>
    <cellStyle name="style1516032327026" xfId="1019" xr:uid="{B7DCC53D-F10D-431A-AAE1-853DA01A0D3D}"/>
    <cellStyle name="style1516032327073" xfId="1021" xr:uid="{F432884C-B1C8-4676-9DA8-3D2FD72341FB}"/>
    <cellStyle name="style1516032327088" xfId="1023" xr:uid="{0FB4DFD3-AA7C-4C74-8AD6-9B04861C2A9D}"/>
    <cellStyle name="style1516032327135" xfId="1026" xr:uid="{DFA3E568-371C-4111-9D20-6AAEB393C846}"/>
    <cellStyle name="style1516032327166" xfId="1029" xr:uid="{5216CABC-9172-4AB1-B6ED-2963102CA383}"/>
    <cellStyle name="style1516032327198" xfId="1024" xr:uid="{D8FBD250-FE93-4E2D-907B-360A4468E00E}"/>
    <cellStyle name="style1516032327213" xfId="1025" xr:uid="{78CA5B22-CC56-45F9-929B-3C5C634145BC}"/>
    <cellStyle name="style1516032327260" xfId="1027" xr:uid="{DB99B17F-D4CE-4099-ABE2-8407C19F4F65}"/>
    <cellStyle name="style1516032327276" xfId="1028" xr:uid="{24B2621E-2CF4-4B87-9018-301F29796DE9}"/>
    <cellStyle name="style1516032327307" xfId="1030" xr:uid="{BACBBAC5-2249-4ECE-86C6-92B0BC6CA82A}"/>
    <cellStyle name="style1516032330005" xfId="1031" xr:uid="{DA5D3991-AB3C-40B4-8814-711BDF8DC222}"/>
    <cellStyle name="style1516032330037" xfId="1032" xr:uid="{EFC202CB-92EE-48DE-BDBF-6A0A29D0A3CB}"/>
    <cellStyle name="style1516032330083" xfId="1034" xr:uid="{6EE579AA-9A5D-4F2E-8C7D-DA9A86A474D3}"/>
    <cellStyle name="style1516032330099" xfId="1036" xr:uid="{CCCDB181-2D2F-40F8-99DE-24F1E3AB2C47}"/>
    <cellStyle name="style1516032330130" xfId="1033" xr:uid="{B52AE812-7173-4CEB-B248-A221739074F7}"/>
    <cellStyle name="style1516032330177" xfId="1035" xr:uid="{3F03847A-9701-445F-9E63-0BEFAC22FE16}"/>
    <cellStyle name="style1516032330193" xfId="1037" xr:uid="{E23EC292-0512-445B-9136-E5A89D7D1D6C}"/>
    <cellStyle name="style1516032330239" xfId="1040" xr:uid="{35ACD71F-9550-485E-B048-2FA0C8B5DA5F}"/>
    <cellStyle name="style1516032330271" xfId="1044" xr:uid="{B8955908-721A-4815-958D-FE875F88760E}"/>
    <cellStyle name="style1516032330302" xfId="1038" xr:uid="{FDA58684-4C25-430D-9528-1522A33392DA}"/>
    <cellStyle name="style1516032330333" xfId="1039" xr:uid="{C0B83105-7B04-46E4-B048-FA15779A52D8}"/>
    <cellStyle name="style1516032330349" xfId="1041" xr:uid="{6F7C43B1-20D5-4DC5-94EE-B577360A1D12}"/>
    <cellStyle name="style1516032330380" xfId="1042" xr:uid="{C4158015-D6A5-40EE-90B4-383B87B1F290}"/>
    <cellStyle name="style1516032330411" xfId="1043" xr:uid="{EB4FCF25-AD0B-45E9-A08C-A365587DC9F0}"/>
    <cellStyle name="style1516032330427" xfId="1045" xr:uid="{40CEE1A2-6D93-45F3-877D-B12DA7C9D2E1}"/>
    <cellStyle name="style1516032333313" xfId="1046" xr:uid="{3C55CDB3-604E-4FF7-8064-074945CC9AFB}"/>
    <cellStyle name="style1516032333359" xfId="1047" xr:uid="{751FACBF-AC45-4712-AB90-914C687399A1}"/>
    <cellStyle name="style1516032333391" xfId="1049" xr:uid="{D7853AF9-B16E-47AA-BB54-B886B6DD4C15}"/>
    <cellStyle name="style1516032333406" xfId="1051" xr:uid="{7895F9B5-DCB4-4B32-9FA6-8566D764DA1F}"/>
    <cellStyle name="style1516032333437" xfId="1048" xr:uid="{B65E6BE6-C7AC-40DF-B274-797BBECE291C}"/>
    <cellStyle name="style1516032333484" xfId="1050" xr:uid="{6102E83B-C246-4ADE-9856-0067D8BC6835}"/>
    <cellStyle name="style1516032333500" xfId="1052" xr:uid="{F3710174-1BFC-40BC-B849-C5822182583A}"/>
    <cellStyle name="style1516032333547" xfId="1054" xr:uid="{F3461CA1-E010-46C7-953A-53C55EE878E1}"/>
    <cellStyle name="style1516032333578" xfId="1057" xr:uid="{833EA2D5-E0AD-48C7-986D-75ADCF7CD4A6}"/>
    <cellStyle name="style1516032333609" xfId="1053" xr:uid="{5DD952B6-E087-43D5-A9DD-E69E940E5CA4}"/>
    <cellStyle name="style1516032333656" xfId="1055" xr:uid="{91CF64A5-F86C-4972-B0D8-384ABEA5379F}"/>
    <cellStyle name="style1516032333703" xfId="1056" xr:uid="{5879EAAE-5845-40BE-AF8C-28AE4BBC86E6}"/>
    <cellStyle name="style1516032333734" xfId="1058" xr:uid="{DB1DEEA6-0375-4FBD-9CED-CC5781606115}"/>
    <cellStyle name="style1516032336698" xfId="1059" xr:uid="{B40DD9E7-02E5-4F28-A3D0-69A56357520E}"/>
    <cellStyle name="style1516032336745" xfId="1060" xr:uid="{08D01089-046D-44E8-9D27-AE0E8E9A1D55}"/>
    <cellStyle name="style1516032336776" xfId="1062" xr:uid="{51028FF9-CD5E-4E8A-AE07-BBF430D16A1F}"/>
    <cellStyle name="style1516032336807" xfId="1064" xr:uid="{3AD0B839-F071-4501-9FFA-63FB6C5C4A8D}"/>
    <cellStyle name="style1516032336838" xfId="1061" xr:uid="{93BA1776-91DC-48BA-BB11-F9DCE93C21CC}"/>
    <cellStyle name="style1516032336869" xfId="1063" xr:uid="{1E29DBE3-AA79-4174-8B56-9C0D8C7713C5}"/>
    <cellStyle name="style1516032336901" xfId="1065" xr:uid="{92B30F2B-E2D7-4B83-96E5-0DB34BF8DED8}"/>
    <cellStyle name="style1516032336947" xfId="1068" xr:uid="{8ED0639E-12C6-4D49-9109-D6A09E8C8309}"/>
    <cellStyle name="style1516032336979" xfId="1071" xr:uid="{0A8F03C5-5F53-4EDD-B923-41444418806C}"/>
    <cellStyle name="style1516032337010" xfId="1066" xr:uid="{7D006667-EE53-4096-8E32-2B84876FFFEF}"/>
    <cellStyle name="style1516032337025" xfId="1067" xr:uid="{49A0A648-5EDC-4CCB-BC96-745A91BA40FA}"/>
    <cellStyle name="style1516032337057" xfId="1069" xr:uid="{224580D1-96AB-4433-9856-9A55B1C2138C}"/>
    <cellStyle name="style1516032337088" xfId="1070" xr:uid="{F37468A7-5DBC-4052-844E-50C113D95682}"/>
    <cellStyle name="style1516032337119" xfId="1072" xr:uid="{64BF905F-4823-470A-B358-23A44799A40B}"/>
    <cellStyle name="style1516032340130" xfId="1073" xr:uid="{87D63DBF-343B-4FAC-907D-60DB84FD1405}"/>
    <cellStyle name="style1516032340177" xfId="1074" xr:uid="{A3AFDBC5-4159-495C-8FC0-DBDA1C99B30D}"/>
    <cellStyle name="style1516032340208" xfId="1076" xr:uid="{4CB5D1CB-D666-4C48-B82C-5A39947BD33C}"/>
    <cellStyle name="style1516032340223" xfId="1078" xr:uid="{74E27E33-69B1-4C95-81F6-F726079F8F6E}"/>
    <cellStyle name="style1516032340255" xfId="1075" xr:uid="{7173F2C8-9CFF-4F70-B585-A82F022187A2}"/>
    <cellStyle name="style1516032340301" xfId="1077" xr:uid="{97A548AD-7001-4081-94C2-0381FC456E37}"/>
    <cellStyle name="style1516032340317" xfId="1079" xr:uid="{DE7FCD4F-E46D-4E3B-B0FA-62F3A1E5B035}"/>
    <cellStyle name="style1516032340364" xfId="1082" xr:uid="{A86C2C12-C2F7-41F7-ADB5-1560B7F8C679}"/>
    <cellStyle name="style1516032340395" xfId="1086" xr:uid="{5F917A7B-ABEE-4860-A557-290964F4B064}"/>
    <cellStyle name="style1516032340426" xfId="1080" xr:uid="{82EEC0FD-8635-4395-B1DA-4DCEE994100F}"/>
    <cellStyle name="style1516032340457" xfId="1081" xr:uid="{76F25BE0-C59E-486A-B949-1CECA7D580B6}"/>
    <cellStyle name="style1516032340489" xfId="1083" xr:uid="{8B7D2D34-FED0-41EF-B792-521A81C89EAB}"/>
    <cellStyle name="style1516032340504" xfId="1084" xr:uid="{1F9F10BF-0640-4932-A24B-20BECECA2FA6}"/>
    <cellStyle name="style1516032340535" xfId="1085" xr:uid="{1F2F80C4-867C-488B-A125-45B75819C80A}"/>
    <cellStyle name="style1516032340551" xfId="1087" xr:uid="{008ABD7E-F078-4FA1-BE4E-F99018C83DD0}"/>
    <cellStyle name="style1516032343219" xfId="1088" xr:uid="{4E1E4A58-04F5-4590-B147-E4DE5FCF63FA}"/>
    <cellStyle name="style1516032343265" xfId="1089" xr:uid="{6A3E100F-8A53-4C03-B333-7565F21D5B29}"/>
    <cellStyle name="style1516032343312" xfId="1091" xr:uid="{19D26230-8A54-42D4-B388-4F8B99E396CE}"/>
    <cellStyle name="style1516032343328" xfId="1092" xr:uid="{B9C072AC-2159-421C-855C-CE13D2531753}"/>
    <cellStyle name="style1516032343359" xfId="1090" xr:uid="{507E4894-F414-4815-8656-BB70465CE359}"/>
    <cellStyle name="style1516032343406" xfId="1093" xr:uid="{5D70A4AE-53D0-4249-A165-A9EB2E123F08}"/>
    <cellStyle name="style1516032343437" xfId="1096" xr:uid="{34C69326-EC4B-4080-8268-AE32815BC45F}"/>
    <cellStyle name="style1516032343484" xfId="1099" xr:uid="{D7198CE0-15AC-4A00-A4CB-D91C3AEF02B4}"/>
    <cellStyle name="style1516032343515" xfId="1094" xr:uid="{6BA85669-C56A-427C-A857-0AB094B501DA}"/>
    <cellStyle name="style1516032343531" xfId="1095" xr:uid="{F7C206F5-31AF-41BA-9A9D-0247FAB60A7E}"/>
    <cellStyle name="style1516032343562" xfId="1097" xr:uid="{1CCE7DFD-175B-4DEB-A626-8E89E87B0607}"/>
    <cellStyle name="style1516032343593" xfId="1098" xr:uid="{74570BA5-E4D2-4719-8AFC-286C98DB669C}"/>
    <cellStyle name="style1516032343609" xfId="1100" xr:uid="{11293D94-5AEF-470D-9F15-8DBC318316E4}"/>
    <cellStyle name="style1516032346245" xfId="1101" xr:uid="{EEBAF6EF-826E-4E8C-ACDF-5B2640E625C0}"/>
    <cellStyle name="style1516032346292" xfId="1102" xr:uid="{F70D4CDF-3CF5-499A-BFC0-5A6CE3AD7F18}"/>
    <cellStyle name="style1516032346323" xfId="1104" xr:uid="{11C5DCEF-A3E7-408B-8A64-6E6D84947672}"/>
    <cellStyle name="style1516032346354" xfId="1106" xr:uid="{08826B8B-EDEA-4C85-855E-1A39548A3E9B}"/>
    <cellStyle name="style1516032346385" xfId="1103" xr:uid="{FDB0861C-F8B0-4BFC-B83F-6C9CE6855F75}"/>
    <cellStyle name="style1516032346416" xfId="1105" xr:uid="{763EDAA0-4E68-4B70-9734-233FDD6D4863}"/>
    <cellStyle name="style1516032346448" xfId="1107" xr:uid="{DA4A6B28-684A-40CD-B5A3-4ED6CC969FD8}"/>
    <cellStyle name="style1516032346494" xfId="1110" xr:uid="{3FCFE057-15BC-441D-89D0-97F73B91779E}"/>
    <cellStyle name="style1516032346510" xfId="1113" xr:uid="{810C2C22-C95F-43DA-B063-6DFC3ABE1812}"/>
    <cellStyle name="style1516032346557" xfId="1108" xr:uid="{E7D3C98E-1D8F-40E7-9A78-B68ADB0A81ED}"/>
    <cellStyle name="style1516032346588" xfId="1109" xr:uid="{50D7FDCA-6DA8-4E9B-A6A4-7AD48FAA7E09}"/>
    <cellStyle name="style1516032346619" xfId="1111" xr:uid="{F59CB394-9648-403A-90E9-ED950689DF26}"/>
    <cellStyle name="style1516032346650" xfId="1112" xr:uid="{72285642-4C16-43AD-95F7-45942DDA346A}"/>
    <cellStyle name="style1516032346682" xfId="1114" xr:uid="{12FF073E-DF9F-4EB0-9CA8-927EDEBE8198}"/>
    <cellStyle name="style1516032349692" xfId="1115" xr:uid="{3350F547-83B5-4A80-84F4-C42A38B8B08A}"/>
    <cellStyle name="style1516032349802" xfId="1116" xr:uid="{94FE7A96-142C-46B4-83C1-6F7286C1A8C5}"/>
    <cellStyle name="style1516032349864" xfId="1118" xr:uid="{46EEFB91-4E11-4EDE-9506-EF2DF722B7D7}"/>
    <cellStyle name="style1516032349911" xfId="1120" xr:uid="{14465FE2-D498-4D32-86CE-04835434F67C}"/>
    <cellStyle name="style1516032349973" xfId="1117" xr:uid="{FA7D9594-089F-47E1-9721-2260276E41E2}"/>
    <cellStyle name="style1516032350020" xfId="1119" xr:uid="{D5C1A4F6-25E7-4B5B-BCB5-0EDFEDC35212}"/>
    <cellStyle name="style1516032350051" xfId="1121" xr:uid="{DB8AE77C-4768-4F99-82AD-52CD59CD1586}"/>
    <cellStyle name="style1516032350082" xfId="1124" xr:uid="{EB3A8D6F-65A8-400E-92DD-2DEE239C1356}"/>
    <cellStyle name="style1516032350114" xfId="1128" xr:uid="{52D0F797-4C7F-40EF-8E53-79F18937C702}"/>
    <cellStyle name="style1516032350145" xfId="1122" xr:uid="{9B9A00C6-AA73-453A-BBB9-9A9F76602E4A}"/>
    <cellStyle name="style1516032350176" xfId="1123" xr:uid="{D2272E3C-B075-4A3F-BB70-1A1618353DD4}"/>
    <cellStyle name="style1516032350207" xfId="1125" xr:uid="{614CC8FA-96DF-47B2-89D8-E92DB614D95E}"/>
    <cellStyle name="style1516032350238" xfId="1126" xr:uid="{452C9C6D-3CA7-46BC-A317-90A9B90546CE}"/>
    <cellStyle name="style1516032350254" xfId="1127" xr:uid="{10339915-08C6-4030-A110-96B0CDF4B8AE}"/>
    <cellStyle name="style1516032350285" xfId="1129" xr:uid="{46743AF7-D00F-46B9-A573-F8E77502FAB6}"/>
    <cellStyle name="style1516032352828" xfId="1130" xr:uid="{D19CD95D-82B6-464D-8AF6-6B50472D9560}"/>
    <cellStyle name="style1516032352875" xfId="1131" xr:uid="{FE262FDA-5F51-4A32-A86B-F7C396B398AC}"/>
    <cellStyle name="style1516032352922" xfId="1133" xr:uid="{4A1E7F78-26FA-4560-80C1-B8D6D6DE27B0}"/>
    <cellStyle name="style1516032352937" xfId="1135" xr:uid="{FB6A7B41-3323-4AF9-B49F-C3369C1224EA}"/>
    <cellStyle name="style1516032352984" xfId="1132" xr:uid="{864F78D5-3E13-4174-B359-DA2B0F4E2591}"/>
    <cellStyle name="style1516032353015" xfId="1134" xr:uid="{2177277A-FDAD-41C2-9D8C-8F39C3724399}"/>
    <cellStyle name="style1516032353046" xfId="1136" xr:uid="{F073E066-3479-4144-8F7A-AD87A193C45D}"/>
    <cellStyle name="style1516032353078" xfId="1140" xr:uid="{4053E571-1CCD-4E41-99B6-04F5B68ACF56}"/>
    <cellStyle name="style1516032353109" xfId="1144" xr:uid="{9F1676DA-F8ED-4C22-9763-4ED6A0ECBC53}"/>
    <cellStyle name="style1516032353156" xfId="1137" xr:uid="{686FEBFD-A444-4F49-AA09-6949E256CD1F}"/>
    <cellStyle name="style1516032353171" xfId="1138" xr:uid="{50B117DF-EB54-47D9-8DA4-8F9BD350871B}"/>
    <cellStyle name="style1516032353187" xfId="1139" xr:uid="{EB1E60D3-505E-43B8-AB4D-297DECE2E25C}"/>
    <cellStyle name="style1516032353218" xfId="1141" xr:uid="{E8553001-2E47-4FC1-9391-2ED87ED95CF8}"/>
    <cellStyle name="style1516032353249" xfId="1142" xr:uid="{C5B20A85-7F2E-4BF4-8DDC-68C0E0C1B701}"/>
    <cellStyle name="style1516032353280" xfId="1143" xr:uid="{788165CC-DC72-4171-99F8-68D55A5E176A}"/>
    <cellStyle name="style1516032353327" xfId="1145" xr:uid="{27644672-D4EE-4546-B6F6-FD32454507C9}"/>
    <cellStyle name="style1516032356010" xfId="1146" xr:uid="{9E94ACC3-EC89-4BA2-99EE-699C02A3008A}"/>
    <cellStyle name="style1516032356073" xfId="1147" xr:uid="{3C68953A-74C3-4D8A-B337-86726D58E128}"/>
    <cellStyle name="style1516032356104" xfId="1149" xr:uid="{B297E652-F217-48EA-98D0-A420CC8CDF88}"/>
    <cellStyle name="style1516032356120" xfId="1151" xr:uid="{DFEFFAE9-3131-4019-8DA4-7401244834DC}"/>
    <cellStyle name="style1516032356182" xfId="1148" xr:uid="{DB24AFD6-CC9B-43B1-8DC5-BDB21049AAC3}"/>
    <cellStyle name="style1516032356229" xfId="1150" xr:uid="{81B83C8B-D788-43F1-B5E2-8C9843E1DF18}"/>
    <cellStyle name="style1516032356260" xfId="1152" xr:uid="{E8621B93-D143-44E4-9895-52D0562041D5}"/>
    <cellStyle name="style1516032356307" xfId="1156" xr:uid="{8B497853-8621-48CC-97AA-E62B09FB5804}"/>
    <cellStyle name="style1516032356338" xfId="1160" xr:uid="{050483C1-6F07-47AC-9F1E-D76688977622}"/>
    <cellStyle name="style1516032356369" xfId="1153" xr:uid="{18204E2A-450E-46B2-B0C9-DA2B8C63DA4F}"/>
    <cellStyle name="style1516032356400" xfId="1154" xr:uid="{9DF8B701-9971-4943-95E8-413B47E9F1C9}"/>
    <cellStyle name="style1516032356432" xfId="1155" xr:uid="{9CC15CDE-E82F-4C2A-85B9-C6134741CD8C}"/>
    <cellStyle name="style1516032356463" xfId="1157" xr:uid="{6D89ECF7-5020-486E-9B17-E4FA59327572}"/>
    <cellStyle name="style1516032356494" xfId="1158" xr:uid="{D1C3652D-942E-4BE3-AAB2-A9ED135126BA}"/>
    <cellStyle name="style1516032356525" xfId="1159" xr:uid="{58484EBA-43D4-4C11-A56D-DB49B85ADBDB}"/>
    <cellStyle name="style1516032356556" xfId="1161" xr:uid="{CE0E69B3-EC61-417C-9D95-5A56A4D6FBBC}"/>
    <cellStyle name="style1516032359442" xfId="1162" xr:uid="{EB98A3BB-3445-4F8B-9DAD-015AACDEA095}"/>
    <cellStyle name="style1516032359489" xfId="1163" xr:uid="{04E44FA0-82BF-4103-B524-61154858951B}"/>
    <cellStyle name="style1516032359520" xfId="1165" xr:uid="{8CE0C354-060A-4038-A5AA-81384474F46B}"/>
    <cellStyle name="style1516032359552" xfId="1167" xr:uid="{A38A2F27-270D-4FD8-8D3A-02A61B3EBC42}"/>
    <cellStyle name="style1516032359583" xfId="1164" xr:uid="{6C61DB0E-8C12-4A18-BDAF-B747457AD2E5}"/>
    <cellStyle name="style1516032359614" xfId="1166" xr:uid="{2C6A5004-AA79-49DD-920A-419AE5981146}"/>
    <cellStyle name="style1516032359645" xfId="1168" xr:uid="{40730446-9708-40F6-9EFA-E0D073CD21FF}"/>
    <cellStyle name="style1516032359676" xfId="1172" xr:uid="{7E10C001-8DB4-4B70-B044-42990E831F5E}"/>
    <cellStyle name="style1516032359708" xfId="1176" xr:uid="{D3D429FF-E4F6-429E-AF5B-D7E366566C60}"/>
    <cellStyle name="style1516032359739" xfId="1169" xr:uid="{61B30DA4-F072-4256-8D1C-BA753AE536F0}"/>
    <cellStyle name="style1516032359786" xfId="1170" xr:uid="{1CE61F5A-78F0-4FE5-A599-9146E99708D8}"/>
    <cellStyle name="style1516032359817" xfId="1171" xr:uid="{D5D0F0EE-CD67-4087-A957-48DC6D407C46}"/>
    <cellStyle name="style1516032359864" xfId="1173" xr:uid="{1AACFC59-34DC-4FF4-9E07-7C3FB9CDB91F}"/>
    <cellStyle name="style1516032359910" xfId="1174" xr:uid="{2F816227-0772-4A45-8A0C-E577172C6E91}"/>
    <cellStyle name="style1516032359942" xfId="1175" xr:uid="{BF36776E-F953-48A8-97FB-59DD314B7630}"/>
    <cellStyle name="style1516032359973" xfId="1177" xr:uid="{5B41AB65-3882-478F-A2BE-4262E7614DD2}"/>
    <cellStyle name="style1516032362562" xfId="1178" xr:uid="{06A2F8FF-4358-412C-B85F-2FE0739A0583}"/>
    <cellStyle name="style1516032362609" xfId="1179" xr:uid="{DF392283-F630-4EAA-B969-4F796B36912E}"/>
    <cellStyle name="style1516032362640" xfId="1181" xr:uid="{7AF7D343-E6D2-4062-869D-8CC7FB66D112}"/>
    <cellStyle name="style1516032362671" xfId="1183" xr:uid="{8C83530E-1052-4027-A781-3D0152747D41}"/>
    <cellStyle name="style1516032362703" xfId="1180" xr:uid="{3E27713B-3DE8-4EBF-949A-E0B88384D2CD}"/>
    <cellStyle name="style1516032362734" xfId="1182" xr:uid="{5F74C17F-3307-4349-982D-726964A7EC09}"/>
    <cellStyle name="style1516032362765" xfId="1184" xr:uid="{BD6B8992-00B5-4ECA-92BA-E69336D1FF84}"/>
    <cellStyle name="style1516032362812" xfId="1188" xr:uid="{98EE8AA4-8F67-47BE-B256-048C9C7C9553}"/>
    <cellStyle name="style1516032362827" xfId="1192" xr:uid="{AC454D38-CE51-47D3-B7D9-6ABB26842EAD}"/>
    <cellStyle name="style1516032362874" xfId="1185" xr:uid="{46E79E08-5BEE-4B4E-B7CF-9032BF256E57}"/>
    <cellStyle name="style1516032362890" xfId="1186" xr:uid="{1DD4319B-F4EE-47BB-8ED0-25D7CF1CF7FD}"/>
    <cellStyle name="style1516032362921" xfId="1187" xr:uid="{41835D28-A50A-4676-B9B2-2CF1886C3A16}"/>
    <cellStyle name="style1516032362952" xfId="1189" xr:uid="{B648B3F4-FCED-41A1-95F1-E1A006BE1C06}"/>
    <cellStyle name="style1516032362968" xfId="1190" xr:uid="{D96EA564-1914-4E0F-AF87-FB885C2D2F63}"/>
    <cellStyle name="style1516032363015" xfId="1191" xr:uid="{2A28B0D0-FC7D-4952-B575-A25C3465B697}"/>
    <cellStyle name="style1516032363046" xfId="1193" xr:uid="{53D76108-6A1E-4655-B4F7-60B17642BDD7}"/>
    <cellStyle name="style1516032366025" xfId="1194" xr:uid="{E6679C02-0C88-41F8-BFDE-F5DFAD89B44A}"/>
    <cellStyle name="style1516032366072" xfId="1195" xr:uid="{5E5217EA-F245-4284-A92E-144A9C2B3320}"/>
    <cellStyle name="style1516032366103" xfId="1197" xr:uid="{E957F9A0-92A8-4600-8FD0-FFAE21FF02B6}"/>
    <cellStyle name="style1516032366135" xfId="1199" xr:uid="{B12AAC4C-E21B-4DF9-9C29-4198B69BCC81}"/>
    <cellStyle name="style1516032366166" xfId="1196" xr:uid="{C5F9007C-E8A2-45B4-B6BD-962992F7132F}"/>
    <cellStyle name="style1516032366197" xfId="1198" xr:uid="{695BF252-0ADB-4AC0-9701-DF1FD895AA12}"/>
    <cellStyle name="style1516032366228" xfId="1200" xr:uid="{9455B737-8C1C-42AE-B2BA-E57DEB458CD7}"/>
    <cellStyle name="style1516032366275" xfId="1204" xr:uid="{25D52C1B-9A2D-4195-AD40-00350918266A}"/>
    <cellStyle name="style1516032366291" xfId="1208" xr:uid="{215C653F-138E-4459-8BA1-192A7C987BB5}"/>
    <cellStyle name="style1516032366337" xfId="1201" xr:uid="{26472D58-F1E4-4296-BAC2-36B0E8FECAF9}"/>
    <cellStyle name="style1516032366353" xfId="1202" xr:uid="{C89AB2F5-70EB-46CC-81FF-655C829EA2C1}"/>
    <cellStyle name="style1516032366384" xfId="1203" xr:uid="{13CFBDA2-FC61-4E56-ABCD-9F266A13D7DB}"/>
    <cellStyle name="style1516032366415" xfId="1205" xr:uid="{EE970AFF-EA2F-479B-9062-E85D722AA4F1}"/>
    <cellStyle name="style1516032366431" xfId="1206" xr:uid="{D83434A2-61BE-4555-BC85-4D6C3ED8E6E9}"/>
    <cellStyle name="style1516032366478" xfId="1207" xr:uid="{C6D40A4C-6F30-4C5D-B822-5ECDCD440032}"/>
    <cellStyle name="style1516032366493" xfId="1209" xr:uid="{B176FFA5-E2F1-4307-BBA1-DE2260881E50}"/>
    <cellStyle name="style1516032369457" xfId="1210" xr:uid="{CA2F23EB-948D-4D4A-924B-1CFF4EBBEC80}"/>
    <cellStyle name="style1516032369489" xfId="1211" xr:uid="{562D85AD-1A29-4F1F-82B5-FF81E9D3108F}"/>
    <cellStyle name="style1516032369535" xfId="1213" xr:uid="{0F30F396-1815-4C75-8E9D-9C810501EABB}"/>
    <cellStyle name="style1516032369551" xfId="1215" xr:uid="{C185448D-28EB-4DF3-8C52-8515BA29C529}"/>
    <cellStyle name="style1516032369598" xfId="1212" xr:uid="{C91BBA78-4F27-40D6-BC50-AEFFC40ABE73}"/>
    <cellStyle name="style1516032369613" xfId="1214" xr:uid="{414A4269-0D98-414B-9A06-2EC769AA672B}"/>
    <cellStyle name="style1516032369645" xfId="1216" xr:uid="{66BF2292-8A56-48F4-9858-7951A900AD3C}"/>
    <cellStyle name="style1516032369691" xfId="1220" xr:uid="{F320F533-2319-43FF-B4FC-67948FE77B50}"/>
    <cellStyle name="style1516032369723" xfId="1224" xr:uid="{0E634B6A-1B2D-422C-8A4B-1C0909B834C0}"/>
    <cellStyle name="style1516032369754" xfId="1217" xr:uid="{588D17D8-03C1-4AFD-B60D-4A7B48718913}"/>
    <cellStyle name="style1516032369785" xfId="1218" xr:uid="{58D9A59B-236A-453F-8308-4CF32EE8B2D9}"/>
    <cellStyle name="style1516032369816" xfId="1219" xr:uid="{5D1377D7-D980-4B49-8727-3575AE61C301}"/>
    <cellStyle name="style1516032369832" xfId="1221" xr:uid="{B47C9F46-4651-4926-90EF-59843A8656E7}"/>
    <cellStyle name="style1516032369894" xfId="1222" xr:uid="{CC6A15BB-E6AC-4F58-B754-BCDD3FF76789}"/>
    <cellStyle name="style1516032369925" xfId="1223" xr:uid="{2044FAEC-2E7C-403F-A382-0026B2175026}"/>
    <cellStyle name="style1516032369972" xfId="1225" xr:uid="{73065AF6-9AC4-4151-8A33-62E24B6D95A8}"/>
    <cellStyle name="style1516032372593" xfId="1226" xr:uid="{8FD4DA64-3BA5-4CD1-A1F4-17CD1541E7ED}"/>
    <cellStyle name="style1516032372640" xfId="1227" xr:uid="{03616FFA-CBDF-4E17-9C92-0A16195DB40B}"/>
    <cellStyle name="style1516032372671" xfId="1229" xr:uid="{494B1B28-B3E0-45F1-8CA6-34207DA26089}"/>
    <cellStyle name="style1516032372702" xfId="1231" xr:uid="{2A2D28EE-0350-4E7A-959F-E378115087D1}"/>
    <cellStyle name="style1516032372733" xfId="1228" xr:uid="{D55A5900-8288-43BD-B29D-C336E7678630}"/>
    <cellStyle name="style1516032372765" xfId="1230" xr:uid="{C8887DAC-6215-41CC-908B-2BEE87155856}"/>
    <cellStyle name="style1516032372796" xfId="1232" xr:uid="{6B1AC8BA-64A1-482C-828F-EF495BAF46D1}"/>
    <cellStyle name="style1516032372827" xfId="1236" xr:uid="{401BCAE8-22FF-47F5-A15F-B214005C9CC8}"/>
    <cellStyle name="style1516032372874" xfId="1240" xr:uid="{66C59AFB-63E5-4167-B7E9-655FA73DA3AE}"/>
    <cellStyle name="style1516032372889" xfId="1233" xr:uid="{694C71A8-522B-4870-B561-D48A12508BF3}"/>
    <cellStyle name="style1516032372921" xfId="1234" xr:uid="{5BCF3910-0CF5-4A45-B42B-FAA91BC749C8}"/>
    <cellStyle name="style1516032372952" xfId="1235" xr:uid="{C1F2AA71-C3C9-46EE-8D57-A6A70BFF6513}"/>
    <cellStyle name="style1516032372967" xfId="1237" xr:uid="{C24DBC74-BD83-4AE4-8B7E-6FF0A7315953}"/>
    <cellStyle name="style1516032372999" xfId="1238" xr:uid="{655890CB-481F-49BA-A5C4-49334F9463D5}"/>
    <cellStyle name="style1516032373030" xfId="1239" xr:uid="{C46145DF-BA0D-40E4-BD25-2649BDB690A0}"/>
    <cellStyle name="style1516032373061" xfId="1241" xr:uid="{36FA9B9E-93EF-482F-882C-579681183175}"/>
    <cellStyle name="style1516032376103" xfId="1242" xr:uid="{DFCBC7BD-08FA-4AF0-B653-CE484BDDFC34}"/>
    <cellStyle name="style1516032376150" xfId="1243" xr:uid="{E88E45D9-66EA-4B14-AFA8-ABC8DFEB4303}"/>
    <cellStyle name="style1516032376181" xfId="1245" xr:uid="{C15CA609-EC33-4FAB-8227-FA7ECF49B91F}"/>
    <cellStyle name="style1516032376212" xfId="1247" xr:uid="{2E2EFD17-84FE-4AA9-9CD3-26EAF3EE6D5D}"/>
    <cellStyle name="style1516032376243" xfId="1244" xr:uid="{FDB1DC20-7512-47B3-A130-4433A651848B}"/>
    <cellStyle name="style1516032376274" xfId="1246" xr:uid="{0BA4DCD3-F05F-41E3-8909-F71A1FF8FA88}"/>
    <cellStyle name="style1516032376321" xfId="1248" xr:uid="{3AEAF1E2-37DE-4135-982C-8F3273970A52}"/>
    <cellStyle name="style1516032376352" xfId="1252" xr:uid="{C4C89C4F-B286-4CE8-8105-1465FD40B21F}"/>
    <cellStyle name="style1516032376384" xfId="1256" xr:uid="{5537BE51-B3D4-4ABF-A038-2E0819ED1915}"/>
    <cellStyle name="style1516032376415" xfId="1249" xr:uid="{1C985395-6ADF-4335-B64D-5B0ADE80DD7B}"/>
    <cellStyle name="style1516032376446" xfId="1250" xr:uid="{B95A8B85-CC8F-4CD7-BBAD-01E41413179E}"/>
    <cellStyle name="style1516032376477" xfId="1251" xr:uid="{B1FB150A-95DC-4556-874D-F29731E9BA09}"/>
    <cellStyle name="style1516032376493" xfId="1253" xr:uid="{583F7301-3153-475C-B283-F6180034F69F}"/>
    <cellStyle name="style1516032376524" xfId="1254" xr:uid="{8CBD71C2-3B91-44B0-A5D8-E4ABE2F03E21}"/>
    <cellStyle name="style1516032376555" xfId="1255" xr:uid="{FFCC4FCC-6AFD-4A66-B02F-55995E1B8540}"/>
    <cellStyle name="style1516032376586" xfId="1257" xr:uid="{27307A64-F5CD-4A24-BA44-F4CB13DD8FB2}"/>
    <cellStyle name="style1516032379285" xfId="1258" xr:uid="{EA14B2A4-E5B9-4DE4-903D-2F81346CC53C}"/>
    <cellStyle name="style1516032379332" xfId="1259" xr:uid="{094CAC7B-9AAE-48C6-BBA3-4E6C621D2BEF}"/>
    <cellStyle name="style1516032379363" xfId="1261" xr:uid="{1F04AA36-B246-490D-B650-3040EACF40CC}"/>
    <cellStyle name="style1516032379394" xfId="1263" xr:uid="{D3BC7FFA-0AE8-44C9-A7FC-FC5CD5B4494C}"/>
    <cellStyle name="style1516032379426" xfId="1260" xr:uid="{4A186233-3AA6-4D33-A5B7-B5936C82F13B}"/>
    <cellStyle name="style1516032379457" xfId="1262" xr:uid="{2842071D-1363-44BC-9230-E2252E2C83C3}"/>
    <cellStyle name="style1516032379488" xfId="1264" xr:uid="{21D0DC01-CE6C-40FF-8EF4-CD0AE9F8CCFF}"/>
    <cellStyle name="style1516032379519" xfId="1268" xr:uid="{E6E1D16A-DF68-4884-8A49-2CB54F0F66D8}"/>
    <cellStyle name="style1516032379550" xfId="1272" xr:uid="{92809D29-7F43-48C1-90C4-876646352AF2}"/>
    <cellStyle name="style1516032379582" xfId="1265" xr:uid="{95DA420C-F3B6-4509-B172-7624BB14ECD0}"/>
    <cellStyle name="style1516032379613" xfId="1266" xr:uid="{79408B5B-A756-4BBB-9185-3E23996CFA59}"/>
    <cellStyle name="style1516032379644" xfId="1267" xr:uid="{B6447D41-8FD0-48DF-A0C5-871D83AA97BF}"/>
    <cellStyle name="style1516032379660" xfId="1269" xr:uid="{C29D1F48-B557-4F74-B8FC-B6E87DABB398}"/>
    <cellStyle name="style1516032379691" xfId="1270" xr:uid="{FC389270-0B4E-404D-86A4-AA1C4F020115}"/>
    <cellStyle name="style1516032379722" xfId="1271" xr:uid="{A3BD0DF5-5407-44DF-A777-D8F44E32E5DD}"/>
    <cellStyle name="style1516032379738" xfId="1273" xr:uid="{D2D2DAB1-FAD8-4C21-BD1B-738AF496A530}"/>
    <cellStyle name="style1516032690715" xfId="594" xr:uid="{9462B389-9873-4007-8EB6-3E5A4F9E0D47}"/>
    <cellStyle name="style1516032690775" xfId="595" xr:uid="{2FB9B5DF-A559-4543-A896-833CF28AF105}"/>
    <cellStyle name="style1516032690815" xfId="597" xr:uid="{8AFA6BDC-DF19-4D54-A69B-63336FDAA9C5}"/>
    <cellStyle name="style1516032690865" xfId="599" xr:uid="{BED3AD2D-0280-4D82-8D09-FB8DD75EEE1C}"/>
    <cellStyle name="style1516032690905" xfId="596" xr:uid="{064A2796-61E2-4E79-A134-FA0509D3D7EB}"/>
    <cellStyle name="style1516032690945" xfId="598" xr:uid="{75A24043-C886-45D0-A1D8-FFA9FFDCD30C}"/>
    <cellStyle name="style1516032690975" xfId="600" xr:uid="{E238AD17-0518-4507-9D31-FA3C83F5051A}"/>
    <cellStyle name="style1516032691035" xfId="603" xr:uid="{F0C4E02A-AFC2-4629-8E83-0FC6547828D6}"/>
    <cellStyle name="style1516032691075" xfId="607" xr:uid="{17A2DAE9-5BE2-4634-924A-42BAF33B61A4}"/>
    <cellStyle name="style1516032691115" xfId="601" xr:uid="{870284BB-9EF4-4891-A485-4AC844BD9340}"/>
    <cellStyle name="style1516032691135" xfId="602" xr:uid="{EAEB566D-4B0D-4A26-B97B-F30B5BFD48C8}"/>
    <cellStyle name="style1516032691165" xfId="604" xr:uid="{ADCC8ABD-B8A5-48D3-97D7-BE1FD1893C7C}"/>
    <cellStyle name="style1516032691205" xfId="605" xr:uid="{70DBBC95-C797-4CC0-84E5-B497A1305CE1}"/>
    <cellStyle name="style1516032691235" xfId="606" xr:uid="{E78EEAAE-901F-4BF4-903C-4FF41A1F4055}"/>
    <cellStyle name="style1516032691305" xfId="608" xr:uid="{78C23A36-0C48-4EC4-BB5E-6D03B7684FFB}"/>
    <cellStyle name="style1516032694119" xfId="609" xr:uid="{7EEA5E90-B1BA-4287-8DC0-D1B6956D0514}"/>
    <cellStyle name="style1516032694151" xfId="610" xr:uid="{FC4BF424-5500-4978-85FF-0B8ED5C0559B}"/>
    <cellStyle name="style1516032694213" xfId="612" xr:uid="{71CE69E3-10F5-43DE-8A54-945F6C3535BD}"/>
    <cellStyle name="style1516032694229" xfId="614" xr:uid="{9CCDD2A1-662D-414C-BE03-594F2ABEA4C1}"/>
    <cellStyle name="style1516032694260" xfId="611" xr:uid="{43C50612-37DC-4347-8444-134B506A3838}"/>
    <cellStyle name="style1516032694291" xfId="613" xr:uid="{DA966092-4884-4B8A-9977-33D839764072}"/>
    <cellStyle name="style1516032694338" xfId="615" xr:uid="{9B1604FE-F82B-40FA-A3CB-0015419E33C0}"/>
    <cellStyle name="style1516032694369" xfId="618" xr:uid="{DFC92487-9E9A-40D5-B1BE-0F21AC504077}"/>
    <cellStyle name="style1516032694400" xfId="622" xr:uid="{EABA615C-804A-47BC-AD8A-8159B1C76182}"/>
    <cellStyle name="style1516032694431" xfId="616" xr:uid="{F458ABAC-7802-4346-8ED9-A6459B5F4E8D}"/>
    <cellStyle name="style1516032694463" xfId="617" xr:uid="{759D4BF6-66CA-49D0-991B-C8B3CDF17363}"/>
    <cellStyle name="style1516032694494" xfId="619" xr:uid="{5C5629E0-DDCB-49FD-B9C1-B1353077D6F7}"/>
    <cellStyle name="style1516032694525" xfId="620" xr:uid="{09E6F302-C301-4A9B-9C05-0F9E31FDA07A}"/>
    <cellStyle name="style1516032694556" xfId="621" xr:uid="{F84B394C-118E-44DB-83C1-113BC7CFA582}"/>
    <cellStyle name="style1516032694681" xfId="623" xr:uid="{6038316D-1AB6-4307-9569-DFDBFA89F2BE}"/>
    <cellStyle name="style1516032697707" xfId="624" xr:uid="{639D078E-D5FE-4EC2-965F-6C687E7C01B0}"/>
    <cellStyle name="style1516032697739" xfId="625" xr:uid="{E3F6AAC5-AD1B-4F06-B918-41084D7C88D4}"/>
    <cellStyle name="style1516032697770" xfId="627" xr:uid="{335996EB-C3D2-4702-BF7B-2A9714AB77E3}"/>
    <cellStyle name="style1516032697801" xfId="629" xr:uid="{2485323A-9D45-471B-85B3-676C8C5706A3}"/>
    <cellStyle name="style1516032697832" xfId="626" xr:uid="{BD5DFC6A-6C55-4565-BFB6-BDE35F7F57C9}"/>
    <cellStyle name="style1516032697879" xfId="628" xr:uid="{2B56BC35-1972-4F96-81A7-D50AA122A9A2}"/>
    <cellStyle name="style1516032697910" xfId="630" xr:uid="{7607363A-69DB-4FE2-B247-966B3C228B54}"/>
    <cellStyle name="style1516032697941" xfId="633" xr:uid="{ED2F1BAB-C74A-4B6F-AEE6-16DAB7663061}"/>
    <cellStyle name="style1516032697973" xfId="637" xr:uid="{E8CB73A4-8D67-4063-BD58-534B23DFB04A}"/>
    <cellStyle name="style1516032698004" xfId="631" xr:uid="{6ACB2991-166A-4104-B564-554B7A4E0B36}"/>
    <cellStyle name="style1516032698035" xfId="632" xr:uid="{408A7850-04B0-40D4-B60A-CB8E014F7877}"/>
    <cellStyle name="style1516032698082" xfId="634" xr:uid="{6432FE09-4ED9-44B1-8C03-F62E4718CC94}"/>
    <cellStyle name="style1516032698097" xfId="635" xr:uid="{B8459F9F-1BC8-4AD5-BF5E-B6A78A2DE4CC}"/>
    <cellStyle name="style1516032698129" xfId="636" xr:uid="{B92DF238-E658-4F37-93BA-8F2825F2DA77}"/>
    <cellStyle name="style1516032698160" xfId="638" xr:uid="{AD1EC631-1D58-4FA6-9517-5933F48B0C4F}"/>
    <cellStyle name="style1516032700905" xfId="725" xr:uid="{BC0638EE-44FF-49D3-8453-3ED6F17BD3C9}"/>
    <cellStyle name="style1516032700968" xfId="726" xr:uid="{71513B06-D62A-4C5D-A387-9B84C2DE0EAA}"/>
    <cellStyle name="style1516032700999" xfId="728" xr:uid="{6F332BF5-196E-4B54-97EC-A657D9959CE4}"/>
    <cellStyle name="style1516032701030" xfId="730" xr:uid="{E10E38E6-610D-4E58-A022-502C11B6A793}"/>
    <cellStyle name="style1516032701077" xfId="727" xr:uid="{9AD03916-E2BB-489F-B4FA-D22CC05C792D}"/>
    <cellStyle name="style1516032701108" xfId="729" xr:uid="{B64754F4-F30A-40A9-8877-87EB531C0035}"/>
    <cellStyle name="style1516032701124" xfId="731" xr:uid="{DDA1E614-701C-491E-BBEF-60D1A99B7141}"/>
    <cellStyle name="style1516032701171" xfId="734" xr:uid="{88524CD4-F708-42D0-B1CB-55C44621F654}"/>
    <cellStyle name="style1516032701202" xfId="738" xr:uid="{BDFECEB5-634A-4AB0-988E-F274A7AEE867}"/>
    <cellStyle name="style1516032701217" xfId="732" xr:uid="{EF2D7F30-C388-4C97-897E-13E163D0287B}"/>
    <cellStyle name="style1516032701264" xfId="733" xr:uid="{F9BAAACD-7194-412B-B493-F6F79A585E83}"/>
    <cellStyle name="style1516032701295" xfId="735" xr:uid="{87BB63A7-487F-46F4-B51B-DDDF68A97117}"/>
    <cellStyle name="style1516032701311" xfId="736" xr:uid="{D8BD8F6C-BE7D-463D-91A2-1469BD61FFB5}"/>
    <cellStyle name="style1516032701358" xfId="737" xr:uid="{9244DAD5-EDDB-474B-B391-D46A7ECA634E}"/>
    <cellStyle name="style1516032701420" xfId="739" xr:uid="{87589C35-087B-4232-9284-CBE13C1126CA}"/>
    <cellStyle name="style1516032704041" xfId="740" xr:uid="{6706CA80-8682-4D01-86C4-09030DF01574}"/>
    <cellStyle name="style1516032704072" xfId="741" xr:uid="{D525EE60-6679-4DF6-916C-69442691AED0}"/>
    <cellStyle name="style1516032704119" xfId="743" xr:uid="{12994E69-60E3-4741-A7D8-FF005DE4BA93}"/>
    <cellStyle name="style1516032704135" xfId="745" xr:uid="{928F46D6-1022-4BC1-A142-E9AA210AD68B}"/>
    <cellStyle name="style1516032704181" xfId="742" xr:uid="{353D540E-6EB1-4578-97DC-9BD62745C151}"/>
    <cellStyle name="style1516032704213" xfId="744" xr:uid="{19B1E92C-9222-4B5D-88A0-4DB564B70E51}"/>
    <cellStyle name="style1516032704244" xfId="746" xr:uid="{9ABECAC3-7ECD-4058-8DBD-31A60EC5A6B2}"/>
    <cellStyle name="style1516032704275" xfId="749" xr:uid="{3A1D5CE7-9AC3-4F0C-9A97-EB9F6204714A}"/>
    <cellStyle name="style1516032704306" xfId="753" xr:uid="{119EEF07-28F6-419E-9DD5-63917A9D28A0}"/>
    <cellStyle name="style1516032704337" xfId="747" xr:uid="{80A696DB-BBDF-401A-8908-918CACBB18C3}"/>
    <cellStyle name="style1516032704384" xfId="748" xr:uid="{47A2595C-2FD4-4358-9923-A6CFFE986235}"/>
    <cellStyle name="style1516032704400" xfId="750" xr:uid="{DF7ECBB9-56D1-4F3B-87E7-578A3FDF333A}"/>
    <cellStyle name="style1516032704431" xfId="751" xr:uid="{BA9E1C9D-72D4-4670-BF68-4C3F31DD1B19}"/>
    <cellStyle name="style1516032704509" xfId="752" xr:uid="{4C37CE18-8FE6-4CF0-8E7D-AA66EB5B0524}"/>
    <cellStyle name="style1516032704571" xfId="754" xr:uid="{03E1E8B7-FE8A-44A4-8FD3-DFFFAA340DE2}"/>
    <cellStyle name="style1516032707255" xfId="755" xr:uid="{0C3DA615-F5E9-47F9-88DD-6F6EA6528093}"/>
    <cellStyle name="style1516032707286" xfId="756" xr:uid="{43CDA6F2-20F8-4C4E-BBD6-EB8ECA2DD56F}"/>
    <cellStyle name="style1516032707317" xfId="758" xr:uid="{3C7B83FD-FDF6-4399-9D60-4CF86F0DBF30}"/>
    <cellStyle name="style1516032707348" xfId="760" xr:uid="{8512F5EE-E94D-46C6-BCC0-585FC0AB7335}"/>
    <cellStyle name="style1516032707379" xfId="757" xr:uid="{A965878B-83D4-41ED-A949-57DDBDD4F418}"/>
    <cellStyle name="style1516032707426" xfId="759" xr:uid="{8D55983D-D999-4B59-82A2-E91267639B74}"/>
    <cellStyle name="style1516032707457" xfId="761" xr:uid="{CDBD0405-2F07-4270-8579-A0B94FA5F5D0}"/>
    <cellStyle name="style1516032707489" xfId="764" xr:uid="{2BD8C670-D213-421B-A47E-5D5879660B1B}"/>
    <cellStyle name="style1516032707520" xfId="768" xr:uid="{7C7054F1-E7CD-4F4C-A497-51C5D6E516D8}"/>
    <cellStyle name="style1516032707551" xfId="762" xr:uid="{4C7E7CEC-F529-4F2D-88B4-6E59F07C9E18}"/>
    <cellStyle name="style1516032707567" xfId="763" xr:uid="{DD4EBC6D-18A2-4E16-8C78-F57188DD9A57}"/>
    <cellStyle name="style1516032707613" xfId="765" xr:uid="{DA1886CA-8BBC-4F7A-9353-C65631E78A12}"/>
    <cellStyle name="style1516032707629" xfId="766" xr:uid="{06F624F0-9691-4E8D-B2F6-0C4CE222212D}"/>
    <cellStyle name="style1516032707660" xfId="767" xr:uid="{505057A9-61B2-49E8-A314-EC5C6B6714F4}"/>
    <cellStyle name="style1516032707691" xfId="769" xr:uid="{5DFED3CB-6F3A-4795-AAD0-70C281690516}"/>
    <cellStyle name="style1516032720920" xfId="857" xr:uid="{5FFE43F3-7A64-4A1C-ABE4-FCB5C909AC54}"/>
    <cellStyle name="style1516032720983" xfId="858" xr:uid="{6D83D12B-DDE2-46A2-ACBD-958E613E2157}"/>
    <cellStyle name="style1516032721045" xfId="860" xr:uid="{4B6C0F69-ECE6-476E-A28F-D11FCB622C51}"/>
    <cellStyle name="style1516032721076" xfId="862" xr:uid="{27B3698C-3EB5-45CA-AB56-E80B5EBD0EA2}"/>
    <cellStyle name="style1516032721107" xfId="859" xr:uid="{03C06E30-FCB2-4B68-80F4-070F00FD27B9}"/>
    <cellStyle name="style1516032721170" xfId="861" xr:uid="{9D013627-52C9-4EC9-A86C-2D6756D29696}"/>
    <cellStyle name="style1516032721185" xfId="875" xr:uid="{7ABC7126-8532-4471-ACF6-42694D1D7A2A}"/>
    <cellStyle name="style1516032721232" xfId="863" xr:uid="{6B5DB4C5-0FA3-4A0C-A0AD-81ECFB2B2267}"/>
    <cellStyle name="style1516032721248" xfId="867" xr:uid="{634A6ED9-19EF-4B50-8381-1B4518715FE1}"/>
    <cellStyle name="style1516032721279" xfId="873" xr:uid="{C9A56ABF-B604-4C63-9E52-505EF25D26BD}"/>
    <cellStyle name="style1516032721310" xfId="864" xr:uid="{B28AD003-26E8-4E70-9396-9101A40EFC56}"/>
    <cellStyle name="style1516032721357" xfId="865" xr:uid="{52CB25D8-2CB4-4F75-B408-CA7C4D9519C4}"/>
    <cellStyle name="style1516032721373" xfId="866" xr:uid="{E7CA50B1-1FE8-47A0-8180-9990DE9CFD4F}"/>
    <cellStyle name="style1516032721404" xfId="868" xr:uid="{E2471287-E35F-4B01-899C-7120728B1F63}"/>
    <cellStyle name="style1516032721419" xfId="869" xr:uid="{47C7B334-7225-4EFA-AF0C-8CE60CBB9E68}"/>
    <cellStyle name="style1516032721451" xfId="870" xr:uid="{7C66CCBE-FAD5-4546-8BA8-F96D42F774B6}"/>
    <cellStyle name="style1516032721482" xfId="871" xr:uid="{0E8F9230-A0F3-4B29-A15B-4FB2453C644C}"/>
    <cellStyle name="style1516032721529" xfId="872" xr:uid="{30CECC26-EE7B-41D2-AE22-F2F7B28145F2}"/>
    <cellStyle name="style1516032721544" xfId="874" xr:uid="{45FABB30-25B3-4090-BB01-42D27D569009}"/>
    <cellStyle name="style1516032724181" xfId="876" xr:uid="{52510878-50A8-4611-9CEE-F594C76ADFAB}"/>
    <cellStyle name="style1516032724227" xfId="877" xr:uid="{EEE5A0B1-A893-4B37-B3E7-65EFEBFED98D}"/>
    <cellStyle name="style1516032724259" xfId="880" xr:uid="{353ADA76-4FFC-4970-9423-1CE38345068E}"/>
    <cellStyle name="style1516032724274" xfId="881" xr:uid="{27A35CB3-4DEA-471D-BC8C-0CEB41E60A6E}"/>
    <cellStyle name="style1516032724337" xfId="878" xr:uid="{D66B7469-DEDB-4978-A77C-2806F1B36510}"/>
    <cellStyle name="style1516032724352" xfId="879" xr:uid="{6ACCC91C-6FA4-4560-AA76-48AA191E5FD9}"/>
    <cellStyle name="style1516032724383" xfId="895" xr:uid="{3A5DEECE-FE55-4CDB-A226-9065C95B093B}"/>
    <cellStyle name="style1516032724430" xfId="882" xr:uid="{F3CECE64-C0B6-4DD2-A15F-04675311F793}"/>
    <cellStyle name="style1516032724446" xfId="886" xr:uid="{38F76E20-8BED-4719-9359-0DA9A2EABE87}"/>
    <cellStyle name="style1516032724477" xfId="893" xr:uid="{85B5082F-81A6-4BB5-A9C0-513A29E66604}"/>
    <cellStyle name="style1516032724524" xfId="883" xr:uid="{72A3BA7E-A80A-46D9-839A-CBE92F975630}"/>
    <cellStyle name="style1516032724555" xfId="884" xr:uid="{CD74EEFC-46F3-4EC4-A608-05AA5D7DE16B}"/>
    <cellStyle name="style1516032724571" xfId="885" xr:uid="{50D4570E-D385-47FF-A25A-4DF99B23A146}"/>
    <cellStyle name="style1516032724602" xfId="887" xr:uid="{DB044EEA-44AB-407F-85B4-6AB8F8D6F593}"/>
    <cellStyle name="style1516032724633" xfId="888" xr:uid="{5F857FFE-0EF8-4F02-87FB-AADC383A97EC}"/>
    <cellStyle name="style1516032724649" xfId="889" xr:uid="{4B62C8BA-B6F4-48D7-8FA1-4826DAB52E20}"/>
    <cellStyle name="style1516032724680" xfId="890" xr:uid="{C32DA15E-87C4-469D-B315-9FECB3F590D9}"/>
    <cellStyle name="style1516032724727" xfId="891" xr:uid="{22516570-ED34-4D66-BDDF-55F33D7E1519}"/>
    <cellStyle name="style1516032724742" xfId="892" xr:uid="{01217BE3-1BC1-4D32-9887-A71520486B24}"/>
    <cellStyle name="style1516032724773" xfId="894" xr:uid="{0B6F9B9A-7539-4CCA-8563-DA7FA0965163}"/>
    <cellStyle name="style1516032727597" xfId="896" xr:uid="{B32A2206-3AEE-46AD-9553-7DFF08DC4240}"/>
    <cellStyle name="style1516032727644" xfId="897" xr:uid="{6A035F7E-E326-4B8E-95FA-B8EA06D6A564}"/>
    <cellStyle name="style1516032727675" xfId="899" xr:uid="{B0FBE344-0691-4710-A97B-483BA99F7E08}"/>
    <cellStyle name="style1516032727691" xfId="901" xr:uid="{BC2F9241-D59A-404F-BB82-5F236F9039E4}"/>
    <cellStyle name="style1516032727722" xfId="898" xr:uid="{85F37ED3-3B81-4A8B-A070-5D32CF4C2F93}"/>
    <cellStyle name="style1516032727784" xfId="900" xr:uid="{DFCC2AB3-DB00-4100-B650-ABEF241F60FE}"/>
    <cellStyle name="style1516032727815" xfId="914" xr:uid="{DF7B63F1-2925-418D-8224-A161DC0D43D8}"/>
    <cellStyle name="style1516032727847" xfId="902" xr:uid="{93126865-B575-45B7-8B13-D8AD0ABD9BB4}"/>
    <cellStyle name="style1516032727862" xfId="906" xr:uid="{8A2E0BEB-0F4B-484B-8FB8-300947E0C252}"/>
    <cellStyle name="style1516032727909" xfId="912" xr:uid="{A7E355CF-9F6F-43A6-8ABF-6D168E55A03C}"/>
    <cellStyle name="style1516032727940" xfId="903" xr:uid="{9FE33209-3D1C-41C5-86CA-905C6FEEF081}"/>
    <cellStyle name="style1516032727987" xfId="904" xr:uid="{A72FEFD0-F4D4-4806-94C5-881C30E069BF}"/>
    <cellStyle name="style1516032728018" xfId="905" xr:uid="{B2970DDC-7F95-4216-B9CC-A7707AD6AA5F}"/>
    <cellStyle name="style1516032728034" xfId="907" xr:uid="{A1575B61-A6B2-4075-A076-67F3BA4D442A}"/>
    <cellStyle name="style1516032728065" xfId="908" xr:uid="{55E24400-0394-4495-9633-72D70F6D0820}"/>
    <cellStyle name="style1516032728096" xfId="909" xr:uid="{5F9CBE1E-233F-4999-A49E-DC4E389E8586}"/>
    <cellStyle name="style1516032728127" xfId="910" xr:uid="{5A406D34-4974-4CD6-9942-9C069D3A3A25}"/>
    <cellStyle name="style1516032728143" xfId="911" xr:uid="{76965CBA-DCBC-4DC6-81C9-ADD7CE733700}"/>
    <cellStyle name="style1516032728190" xfId="913" xr:uid="{6B0BEF9D-D5AC-4090-B386-40DB80882529}"/>
    <cellStyle name="style1516032731201" xfId="1274" xr:uid="{88D20796-638E-4947-B496-DDFBCED50B6D}"/>
    <cellStyle name="style1516032731232" xfId="1275" xr:uid="{FB81D0BC-7792-4256-8D24-626B4489CC03}"/>
    <cellStyle name="style1516032731279" xfId="1277" xr:uid="{2D097567-B530-42EB-868D-34EECC256589}"/>
    <cellStyle name="style1516032731294" xfId="1279" xr:uid="{26BCBCB5-B2A3-4681-B1E8-8A4A1C9E5260}"/>
    <cellStyle name="style1516032731341" xfId="1276" xr:uid="{B888CC53-9E36-402B-94C5-6C25FFA09706}"/>
    <cellStyle name="style1516032731372" xfId="1278" xr:uid="{C6A2390A-4C8E-4B0A-803A-CC768A8A2E01}"/>
    <cellStyle name="style1516032731403" xfId="1280" xr:uid="{9ABE8DC9-C05E-4349-A599-3E116A5288EA}"/>
    <cellStyle name="style1516032731435" xfId="1283" xr:uid="{9A1DAC5F-A863-4E74-9C2D-C45062463DEF}"/>
    <cellStyle name="style1516032731466" xfId="1289" xr:uid="{69881C27-A83A-42B4-9289-A9D03C2D6C21}"/>
    <cellStyle name="style1516032731528" xfId="1281" xr:uid="{84D72EAB-AF81-4882-8C5B-D3851E115BAA}"/>
    <cellStyle name="style1516032731544" xfId="1282" xr:uid="{88193769-7D19-469E-AD01-1520800A7681}"/>
    <cellStyle name="style1516032731575" xfId="1284" xr:uid="{7CE3ACED-90EF-40DA-BD97-52739B2D6E8D}"/>
    <cellStyle name="style1516032731606" xfId="1285" xr:uid="{001D260E-7C7B-4FC6-9FB9-64AF06CE15E0}"/>
    <cellStyle name="style1516032731637" xfId="1286" xr:uid="{9848BD54-3529-4650-8421-8E45F2706BA1}"/>
    <cellStyle name="style1516032731700" xfId="1287" xr:uid="{A6E76006-8221-4F75-8FFB-C0064EE9545D}"/>
    <cellStyle name="style1516032731731" xfId="1288" xr:uid="{D7253180-829D-4366-9C17-6748551CF3D0}"/>
    <cellStyle name="style1516032731762" xfId="1290" xr:uid="{565A88F9-D74D-4B1C-9D73-1AA35BA06C1B}"/>
    <cellStyle name="style1516032734367" xfId="1291" xr:uid="{441E03F8-5799-437E-9F3E-040BF28B3F1F}"/>
    <cellStyle name="style1516032734399" xfId="1292" xr:uid="{396806FD-EF9F-4F71-B876-1AE7EE3F76A8}"/>
    <cellStyle name="style1516032734430" xfId="1294" xr:uid="{C953D19B-206E-4F24-843F-58F3FE43B5B9}"/>
    <cellStyle name="style1516032734461" xfId="1296" xr:uid="{CC16DA43-C93C-4E68-832F-D672AD525382}"/>
    <cellStyle name="style1516032734508" xfId="1293" xr:uid="{BB1FFAEB-78A7-4BB5-832D-B481D3D26D43}"/>
    <cellStyle name="style1516032734539" xfId="1295" xr:uid="{5A8A826C-4A85-4967-B429-2921E7DAE1AE}"/>
    <cellStyle name="style1516032734570" xfId="1297" xr:uid="{4270D743-A0DB-4D39-BCFF-6FD93A10CBF3}"/>
    <cellStyle name="style1516032734601" xfId="1300" xr:uid="{B2496CB4-7D76-4A59-8894-26A73F60FD81}"/>
    <cellStyle name="style1516032734633" xfId="1306" xr:uid="{2D8E25E2-BFB4-4286-965D-1D6DE4CB8772}"/>
    <cellStyle name="style1516032734679" xfId="1298" xr:uid="{80161F6D-44C2-49A2-B669-3332D2C1EC80}"/>
    <cellStyle name="style1516032734711" xfId="1299" xr:uid="{B479BBBC-6048-4898-A3AB-D7439594230F}"/>
    <cellStyle name="style1516032734726" xfId="1301" xr:uid="{2D27B92B-0433-4F98-89C9-AE2F3A7825D9}"/>
    <cellStyle name="style1516032734757" xfId="1302" xr:uid="{8480BBB0-5C4D-4C2A-9A69-4C4E99B25F83}"/>
    <cellStyle name="style1516032734773" xfId="1303" xr:uid="{51871E95-6833-4172-8AF0-A4C6D1F772AC}"/>
    <cellStyle name="style1516032734835" xfId="1304" xr:uid="{D379B932-EDBB-4802-AC88-641BA61AA5D9}"/>
    <cellStyle name="style1516032734867" xfId="1305" xr:uid="{2D7A6E46-3A4F-4509-A1C3-37FAB5363D6A}"/>
    <cellStyle name="style1516032734898" xfId="1307" xr:uid="{41FC429A-C6CF-41C8-8A7E-6CD66B6BECD0}"/>
    <cellStyle name="style1516032737659" xfId="1308" xr:uid="{597EAE71-6C3D-4640-954B-8FF6195F1D4A}"/>
    <cellStyle name="style1516032737690" xfId="1309" xr:uid="{23538BD6-1FD4-49DA-8E7B-CC9CA6AE59C4}"/>
    <cellStyle name="style1516032737737" xfId="1311" xr:uid="{393C1C76-276E-479E-8A21-D3A1801E1A58}"/>
    <cellStyle name="style1516032737753" xfId="1313" xr:uid="{881C71C1-FCF7-4443-8267-1AB423256010}"/>
    <cellStyle name="style1516032737799" xfId="1310" xr:uid="{FBCF4499-39EB-4A26-BF7E-D4A7EA77A37D}"/>
    <cellStyle name="style1516032737831" xfId="1312" xr:uid="{B954F9D2-BCE4-4C19-9509-AEB6ECA0441F}"/>
    <cellStyle name="style1516032737862" xfId="1314" xr:uid="{D408C7ED-E69A-4AD8-A279-AFD16A5BB992}"/>
    <cellStyle name="style1516032737893" xfId="1317" xr:uid="{1DF1CAD5-3CD6-4AAB-A171-8F2031C0B082}"/>
    <cellStyle name="style1516032737924" xfId="1323" xr:uid="{DECA6ED2-7D48-4543-A1FA-B9B7FBC3A1B8}"/>
    <cellStyle name="style1516032737955" xfId="1315" xr:uid="{0C2FF6AA-1978-4335-A398-242B870A2508}"/>
    <cellStyle name="style1516032738002" xfId="1316" xr:uid="{A22CAC95-EC50-46A1-ACCC-3BAA3217314C}"/>
    <cellStyle name="style1516032738018" xfId="1318" xr:uid="{A8D4B9BD-9706-4363-AAEC-3001B4FE2092}"/>
    <cellStyle name="style1516032738049" xfId="1319" xr:uid="{64C79A08-4633-4F61-8437-69F174D712D8}"/>
    <cellStyle name="style1516032738065" xfId="1320" xr:uid="{3E1EE200-9B88-4183-9465-BE8DE1985869}"/>
    <cellStyle name="style1516032738096" xfId="1321" xr:uid="{DA587AAE-2BA1-406F-8D92-2E7423FC6455}"/>
    <cellStyle name="style1516032738111" xfId="1322" xr:uid="{75962359-5E20-4A1D-B89C-291D7C108218}"/>
    <cellStyle name="style1516032738158" xfId="1324" xr:uid="{725FBCDB-225D-4AB9-9469-A90409E6E66B}"/>
    <cellStyle name="style1516032741044" xfId="1325" xr:uid="{274DC66E-B6B8-42B1-B499-59D5A5D6A8DD}"/>
    <cellStyle name="style1516032741107" xfId="1326" xr:uid="{E340E0B0-1171-4197-980B-A75A8067F579}"/>
    <cellStyle name="style1516032741153" xfId="1328" xr:uid="{3E6043D4-69FF-4058-ACFC-2056189BEE84}"/>
    <cellStyle name="style1516032741185" xfId="1330" xr:uid="{6CA5CBA5-6054-45B1-B761-824AE1B49311}"/>
    <cellStyle name="style1516032741247" xfId="1327" xr:uid="{B7BA116E-2BF1-444F-97D4-8FCC176FD239}"/>
    <cellStyle name="style1516032741294" xfId="1329" xr:uid="{2A9F5A60-5CD1-41F2-AFA8-28A29717A5CE}"/>
    <cellStyle name="style1516032741325" xfId="1331" xr:uid="{7C4CB6E4-CFD9-44DD-ADD2-F61F431EEF37}"/>
    <cellStyle name="style1516032741356" xfId="1334" xr:uid="{C56A9388-D9C0-417B-B1B3-5A7F12CB6847}"/>
    <cellStyle name="style1516032741387" xfId="1340" xr:uid="{E7F861C7-76D1-4B6D-8D0F-948B2A7AF073}"/>
    <cellStyle name="style1516032741434" xfId="1332" xr:uid="{22162AA7-4225-4E60-9B0C-3CA63B9BA5CB}"/>
    <cellStyle name="style1516032741450" xfId="1333" xr:uid="{4EA990DB-434A-45BC-9377-34C5D3C522BB}"/>
    <cellStyle name="style1516032741481" xfId="1335" xr:uid="{37C1635E-E12A-4217-BD90-DFA59CB67788}"/>
    <cellStyle name="style1516032741497" xfId="1336" xr:uid="{DC8D6387-093D-4F60-A808-E1FB6E0724F2}"/>
    <cellStyle name="style1516032741528" xfId="1337" xr:uid="{C2FAC6E1-C868-4AAD-AC3A-7C296E1C38CC}"/>
    <cellStyle name="style1516032741559" xfId="1338" xr:uid="{2AAB8CE1-EEE3-4331-BD5E-2854885E672E}"/>
    <cellStyle name="style1516032741606" xfId="1339" xr:uid="{36B16107-233A-45AF-B593-719CB91136B1}"/>
    <cellStyle name="style1516032741637" xfId="1341" xr:uid="{0B5969A9-120D-4BD9-91A6-8BA358CA4D1D}"/>
    <cellStyle name="style1516032744289" xfId="1342" xr:uid="{0F1A6398-397C-451B-9174-659C3A35D3EF}"/>
    <cellStyle name="style1516032744336" xfId="1343" xr:uid="{F76FF32C-5C0E-4752-9507-A3C0CC064A9A}"/>
    <cellStyle name="style1516032744367" xfId="1345" xr:uid="{B98AF415-ABE4-4BF2-AAF8-B015A9E7865E}"/>
    <cellStyle name="style1516032744383" xfId="1347" xr:uid="{37D74B6E-FA28-4896-856B-CCB9CC153B9F}"/>
    <cellStyle name="style1516032744429" xfId="1344" xr:uid="{4051FEC2-E0D4-4BAF-A34E-6C9A7C6649EE}"/>
    <cellStyle name="style1516032744461" xfId="1346" xr:uid="{8C9C6380-B93D-48FB-A88E-9397D87E3BE4}"/>
    <cellStyle name="style1516032744492" xfId="1348" xr:uid="{01F46D9E-CD6F-4D5C-89D0-66172BFEDF86}"/>
    <cellStyle name="style1516032744523" xfId="1350" xr:uid="{F7E9D26B-F3D7-494C-9080-61C48DC6B6E5}"/>
    <cellStyle name="style1516032744554" xfId="1356" xr:uid="{422C749C-817D-4009-AAE5-D97C2C20D03F}"/>
    <cellStyle name="style1516032744617" xfId="1349" xr:uid="{F913B6CF-476F-4107-8761-04B0F4ADB527}"/>
    <cellStyle name="style1516032744632" xfId="1351" xr:uid="{13D6C624-8147-43AF-A823-76A7787EA29F}"/>
    <cellStyle name="style1516032744663" xfId="1352" xr:uid="{C8994AAB-13B6-4606-862F-E6D4205966A5}"/>
    <cellStyle name="style1516032744679" xfId="1353" xr:uid="{6895BDE6-1D4D-4272-A00C-5419D3CBBE71}"/>
    <cellStyle name="style1516032744710" xfId="1354" xr:uid="{66BF7009-2289-496F-8234-2F2A51AE65BD}"/>
    <cellStyle name="style1516032744741" xfId="1355" xr:uid="{3EA27E6B-5189-4E37-B243-DECBA831FB68}"/>
    <cellStyle name="style1516032744788" xfId="1357" xr:uid="{1B3C6196-F3AA-47D8-952A-6D23241DAB00}"/>
    <cellStyle name="style1516032747612" xfId="1358" xr:uid="{8DE4A2E8-1E0D-4F7B-9146-2FE5C807CEE2}"/>
    <cellStyle name="style1516032747643" xfId="1359" xr:uid="{4B246871-6403-401C-87AE-A8697E32DA7F}"/>
    <cellStyle name="style1516032747690" xfId="1361" xr:uid="{D26A8C57-B096-4B90-8974-6ABC5B5B5C45}"/>
    <cellStyle name="style1516032747705" xfId="1363" xr:uid="{46A86C77-A694-406A-A96D-F20ABA1C3DED}"/>
    <cellStyle name="style1516032747768" xfId="1360" xr:uid="{FD634AA9-5AEC-49A1-8741-BCC4A8E36018}"/>
    <cellStyle name="style1516032747799" xfId="1362" xr:uid="{3D80EFDD-8A65-4682-979C-B40DEB31E662}"/>
    <cellStyle name="style1516032747815" xfId="1364" xr:uid="{1EFFAEAD-B4AD-4E27-A38F-E0F5EC3DDC0E}"/>
    <cellStyle name="style1516032747861" xfId="1366" xr:uid="{8A9F6FF2-14B6-45A5-ABA4-6BB59F5DD483}"/>
    <cellStyle name="style1516032747877" xfId="1372" xr:uid="{D2C629F3-82B0-4C3F-919D-F9647F25195D}"/>
    <cellStyle name="style1516032747908" xfId="1365" xr:uid="{DF8B69D2-EF32-4BB1-B3BB-A061213241DC}"/>
    <cellStyle name="style1516032747955" xfId="1367" xr:uid="{F3467634-CCA4-414D-9DE5-5E5499F8A045}"/>
    <cellStyle name="style1516032747986" xfId="1368" xr:uid="{2BD02902-38D5-489A-8B00-CED1647C2B98}"/>
    <cellStyle name="style1516032748002" xfId="1369" xr:uid="{A58626B6-AE4C-42DE-B19A-037F9049421A}"/>
    <cellStyle name="style1516032748033" xfId="1370" xr:uid="{C955AF24-B2D5-4411-8FF9-AE7418BDC72E}"/>
    <cellStyle name="style1516032748049" xfId="1371" xr:uid="{7BDDF4D3-E705-4EF5-9231-37BAC90FDDD6}"/>
    <cellStyle name="style1516032748080" xfId="1373" xr:uid="{0B4A72A0-755A-46C4-A626-232FA73F0770}"/>
    <cellStyle name="style1516032750685" xfId="1374" xr:uid="{EB4333C3-30C8-4F4E-8E6A-4A8694803C26}"/>
    <cellStyle name="style1516032750732" xfId="1375" xr:uid="{A45B112A-0EC1-48B7-8450-49E93DD6DD63}"/>
    <cellStyle name="style1516032750763" xfId="1377" xr:uid="{7E685F01-D817-40A4-A031-EA53A0EB49D0}"/>
    <cellStyle name="style1516032750779" xfId="1379" xr:uid="{02C04CD6-21CD-4138-BB58-C805401BAB61}"/>
    <cellStyle name="style1516032750825" xfId="1376" xr:uid="{699878D3-E8B6-40F6-AC96-6419155998E4}"/>
    <cellStyle name="style1516032750857" xfId="1378" xr:uid="{46191DF2-0FFB-4647-AFC7-46EDA6361C49}"/>
    <cellStyle name="style1516032750888" xfId="1380" xr:uid="{35304DFE-CB7C-4759-A9D2-F30ED559BCA6}"/>
    <cellStyle name="style1516032750919" xfId="1382" xr:uid="{18D45D1F-AA97-4509-91D2-31E92BE94426}"/>
    <cellStyle name="style1516032750950" xfId="1388" xr:uid="{F166201F-FEDA-465B-B57D-029F79BB2256}"/>
    <cellStyle name="style1516032751013" xfId="1381" xr:uid="{0D12EB4C-9DFF-4F21-8D4C-7176DA0A0081}"/>
    <cellStyle name="style1516032751044" xfId="1383" xr:uid="{5F0E1D18-53B7-4811-B839-BE20FCD137CE}"/>
    <cellStyle name="style1516032751059" xfId="1384" xr:uid="{CADAFC8D-F784-444D-AA3A-3EA459E747F2}"/>
    <cellStyle name="style1516032751091" xfId="1385" xr:uid="{686DE44F-BD10-41C3-99EA-65569C46CE1D}"/>
    <cellStyle name="style1516032751153" xfId="1386" xr:uid="{4BDB84FD-9420-47D2-8C1C-C2E3C970CC0E}"/>
    <cellStyle name="style1516032751200" xfId="1387" xr:uid="{48326778-44DB-4680-8706-60746FDB360E}"/>
    <cellStyle name="style1516032751247" xfId="1389" xr:uid="{6DF15671-E83A-4C34-A29A-67AE37E06B57}"/>
    <cellStyle name="style1516032753821" xfId="1390" xr:uid="{AC22ED4C-50FD-4207-AD24-4A6F9E0779B8}"/>
    <cellStyle name="style1516032753867" xfId="1391" xr:uid="{CC89C19C-6431-4E64-AE6D-02F136A9927D}"/>
    <cellStyle name="style1516032753899" xfId="1393" xr:uid="{2B9EF8BB-404A-46E8-B469-8B1B8FF15005}"/>
    <cellStyle name="style1516032753914" xfId="1395" xr:uid="{E73D828C-D677-4E29-8EDE-D99C5FEAC6E5}"/>
    <cellStyle name="style1516032753961" xfId="1392" xr:uid="{9001FD3B-EAF8-4511-BFAE-8B9D5F40521A}"/>
    <cellStyle name="style1516032753992" xfId="1394" xr:uid="{B2C30056-7850-4257-8D72-66C514EE5185}"/>
    <cellStyle name="style1516032754023" xfId="1396" xr:uid="{8850D688-AED9-448B-A6F2-1D7D6106CBC5}"/>
    <cellStyle name="style1516032754055" xfId="1398" xr:uid="{981958A6-1A2E-4896-B332-ADE1B9726745}"/>
    <cellStyle name="style1516032754086" xfId="1404" xr:uid="{5955D144-B270-458F-92E9-3690BD822878}"/>
    <cellStyle name="style1516032754133" xfId="1397" xr:uid="{13DFDE38-9D68-45D4-BE31-115B14A2A850}"/>
    <cellStyle name="style1516032754164" xfId="1399" xr:uid="{45790D10-683E-4DC4-886B-0570E3257B40}"/>
    <cellStyle name="style1516032754179" xfId="1400" xr:uid="{3FC991BB-1627-4BA5-A797-02A3569B9FAA}"/>
    <cellStyle name="style1516032754211" xfId="1401" xr:uid="{633371F1-8A75-4902-A8DD-7CFFA5424583}"/>
    <cellStyle name="style1516032754242" xfId="1402" xr:uid="{20B5CAE5-B91B-4582-B7FC-FCD73304ED61}"/>
    <cellStyle name="style1516032754289" xfId="1403" xr:uid="{EE779545-9D16-4AAE-A5D6-84A3802F490C}"/>
    <cellStyle name="style1516032754304" xfId="1405" xr:uid="{F254DBE8-2C43-4BCB-ACE8-1C7AFBA1B960}"/>
    <cellStyle name="style1516032757315" xfId="1406" xr:uid="{1D6A16F5-6D5F-464F-A63F-B4086E31C6FB}"/>
    <cellStyle name="style1516032757362" xfId="1407" xr:uid="{C07B6983-9686-4E03-844D-A22878DDE7DD}"/>
    <cellStyle name="style1516032757393" xfId="1409" xr:uid="{A35CDE6E-2F92-4B6D-88F9-5FB5E00744DE}"/>
    <cellStyle name="style1516032757424" xfId="1411" xr:uid="{82BF3775-4C4A-4A41-8600-2B3BB84AAB99}"/>
    <cellStyle name="style1516032757471" xfId="1408" xr:uid="{ACBD688D-45B6-49C6-A5EA-D581013308D3}"/>
    <cellStyle name="style1516032757487" xfId="1410" xr:uid="{2541B013-C75C-4C33-B90C-6600C3E44899}"/>
    <cellStyle name="style1516032757518" xfId="1412" xr:uid="{AF26B114-E79E-4579-BB8E-18AD4448165B}"/>
    <cellStyle name="style1516032757549" xfId="1414" xr:uid="{A3CE9307-6EE2-427A-9AA6-1A4DEDE776CB}"/>
    <cellStyle name="style1516032757580" xfId="1420" xr:uid="{1E492392-5657-4181-BE3E-6AC0D3124FF3}"/>
    <cellStyle name="style1516032757611" xfId="1413" xr:uid="{BE600F0D-0D75-4582-AFEB-BB1A57E2977D}"/>
    <cellStyle name="style1516032757658" xfId="1415" xr:uid="{C99612B8-0C20-4D55-99A7-E300B25038AC}"/>
    <cellStyle name="style1516032757674" xfId="1416" xr:uid="{15E0342A-1589-4FBC-A925-421C11E444FB}"/>
    <cellStyle name="style1516032757705" xfId="1417" xr:uid="{504CE949-C589-4108-B82B-6036B84CC293}"/>
    <cellStyle name="style1516032757736" xfId="1418" xr:uid="{D305D811-7CD3-49F8-8BEC-4CBB64D6D81A}"/>
    <cellStyle name="style1516032757752" xfId="1419" xr:uid="{DE711793-2476-4412-8A90-DEDE8F4B9BC1}"/>
    <cellStyle name="style1516032757783" xfId="1421" xr:uid="{739DC0E9-8145-4371-8B93-ADAD9893EE45}"/>
    <cellStyle name="style1516032760622" xfId="1422" xr:uid="{9D0016FF-12AE-46F6-A4F2-78B2D4C49368}"/>
    <cellStyle name="style1516032760669" xfId="1423" xr:uid="{B65D1BCA-6F1A-4ECC-A117-13F4964B4453}"/>
    <cellStyle name="style1516032760700" xfId="1425" xr:uid="{D0DF627F-F966-433D-B459-D6F8CF402D54}"/>
    <cellStyle name="style1516032760747" xfId="1427" xr:uid="{5BE9E5C1-517D-4345-A992-50F829BCEACD}"/>
    <cellStyle name="style1516032760778" xfId="1424" xr:uid="{5C2EBD1F-A201-4AD5-A97C-85F5F9716048}"/>
    <cellStyle name="style1516032760809" xfId="1426" xr:uid="{5179BE4C-F5C7-4CCD-988A-D3EA7F4C2BF2}"/>
    <cellStyle name="style1516032760841" xfId="1428" xr:uid="{E93C7599-4C01-4B68-AA15-BA0007E02A31}"/>
    <cellStyle name="style1516032760887" xfId="1432" xr:uid="{BD82F4AD-91DC-470B-99C6-2BD524975AC0}"/>
    <cellStyle name="style1516032760934" xfId="1438" xr:uid="{687912B3-AA22-440D-9D2F-468DD7A07015}"/>
    <cellStyle name="style1516032760965" xfId="1429" xr:uid="{8404C687-EE41-4C68-BE76-E2E7C595201C}"/>
    <cellStyle name="style1516032760981" xfId="1430" xr:uid="{299D04EA-03CC-41B0-8C09-33A28A3C175C}"/>
    <cellStyle name="style1516032761012" xfId="1431" xr:uid="{A783B1A4-D6C4-44EC-805D-250E4DBC9A11}"/>
    <cellStyle name="style1516032761028" xfId="1433" xr:uid="{B5F4FFC1-E7C2-4DBC-B02D-818E59B48851}"/>
    <cellStyle name="style1516032761059" xfId="1434" xr:uid="{821DCA0A-B3AC-4248-B538-9B2DE3B2453E}"/>
    <cellStyle name="style1516032761121" xfId="1435" xr:uid="{55BE3CCB-8ADF-4F70-895E-D888E62B3368}"/>
    <cellStyle name="style1516032761153" xfId="1436" xr:uid="{97B67B8B-8A56-4E54-806F-28FB093E2A24}"/>
    <cellStyle name="style1516032761199" xfId="1437" xr:uid="{57BFDB1A-E16C-4F00-98E5-560569FB96BA}"/>
    <cellStyle name="style1516032761231" xfId="1439" xr:uid="{4239546D-942E-4EB9-BFD5-BCCEE4438E90}"/>
    <cellStyle name="style1516032763851" xfId="1440" xr:uid="{A4FD2245-4C00-4B4F-ADBA-8B1F4F03A01B}"/>
    <cellStyle name="style1516032763883" xfId="1441" xr:uid="{27685C7A-1521-4BEA-80A7-A21213A1F3DC}"/>
    <cellStyle name="style1516032763914" xfId="1443" xr:uid="{5A835B5C-81D8-4E2D-92C3-5E1B81337E2E}"/>
    <cellStyle name="style1516032763976" xfId="1445" xr:uid="{74B83229-1A80-4A4B-ADEE-7B9B4DD1070B}"/>
    <cellStyle name="style1516032764007" xfId="1442" xr:uid="{B480AE5C-1BAB-4C72-A636-E9A34671E21F}"/>
    <cellStyle name="style1516032764039" xfId="1444" xr:uid="{FC26CE42-0C28-4338-87CA-A6987374CE13}"/>
    <cellStyle name="style1516032764070" xfId="1446" xr:uid="{76439412-90C9-4714-87A4-535FC87B0DD9}"/>
    <cellStyle name="style1516032764101" xfId="1450" xr:uid="{A403B6AE-C75F-4339-AABE-EA6E8B0E5F0A}"/>
    <cellStyle name="style1516032764148" xfId="1456" xr:uid="{AA02DA30-5092-45FE-9E1B-FF5F8262F7A9}"/>
    <cellStyle name="style1516032764179" xfId="1447" xr:uid="{61128F16-ADFA-4D14-8C12-E12EEF51345C}"/>
    <cellStyle name="style1516032764195" xfId="1448" xr:uid="{D3D7EBB1-FC6E-4FE3-93F4-9080C2FF19EA}"/>
    <cellStyle name="style1516032764226" xfId="1449" xr:uid="{06C51D5F-D590-4F7C-B20E-B93FB39021B4}"/>
    <cellStyle name="style1516032764257" xfId="1451" xr:uid="{89F284AA-C92A-4354-AA85-8F2BD299CB43}"/>
    <cellStyle name="style1516032764273" xfId="1452" xr:uid="{F0EC51F1-28C6-40DA-AAAF-8E2D842DFE87}"/>
    <cellStyle name="style1516032764335" xfId="1453" xr:uid="{25D98231-111A-4672-8684-2378BA83BBBC}"/>
    <cellStyle name="style1516032764366" xfId="1454" xr:uid="{0A41A501-7DFD-4FEE-B75E-13C277DC5879}"/>
    <cellStyle name="style1516032764397" xfId="1455" xr:uid="{A623949B-6208-493C-8EF6-835548EF8177}"/>
    <cellStyle name="style1516032764413" xfId="1457" xr:uid="{3E312718-D8A7-4BF4-B048-98893F5469AC}"/>
    <cellStyle name="style1516032767159" xfId="1458" xr:uid="{4E8D491A-C57F-455F-9F41-43092BE247E8}"/>
    <cellStyle name="style1516032767237" xfId="1459" xr:uid="{86A4BB43-AF73-487B-AC9C-C9987A9974DA}"/>
    <cellStyle name="style1516032767315" xfId="1461" xr:uid="{09547356-4321-436F-BCB2-6004D3B7DBAB}"/>
    <cellStyle name="style1516032767330" xfId="1463" xr:uid="{E18710F2-C855-4DF9-90F3-9FEA082D85D8}"/>
    <cellStyle name="style1516032767377" xfId="1460" xr:uid="{D4912469-8C44-4286-88BE-1D0FD6B68492}"/>
    <cellStyle name="style1516032767408" xfId="1462" xr:uid="{B6BEAB16-14C4-4468-91FE-37C1373EA000}"/>
    <cellStyle name="style1516032767471" xfId="1464" xr:uid="{0396E7F1-2489-4C3E-A7E2-6ACB68A4A230}"/>
    <cellStyle name="style1516032767502" xfId="1467" xr:uid="{04EAE74D-AAFC-4EA7-A828-1AF313C11A3C}"/>
    <cellStyle name="style1516032767533" xfId="1473" xr:uid="{8C7E9411-EE0B-42B3-A2E7-B31B0A3C8804}"/>
    <cellStyle name="style1516032767564" xfId="1465" xr:uid="{2FC393A8-1AAF-4ACE-B13A-202AAA6B0738}"/>
    <cellStyle name="style1516032767595" xfId="1466" xr:uid="{3B076A34-44B8-4644-A739-07520CD683A5}"/>
    <cellStyle name="style1516032767627" xfId="1468" xr:uid="{66FC0E7B-8CB9-428E-A411-C0B8C8D0EAC6}"/>
    <cellStyle name="style1516032767642" xfId="1469" xr:uid="{71C67EEC-ABB6-4DC3-B21C-ACDDE0D6BE91}"/>
    <cellStyle name="style1516032767689" xfId="1470" xr:uid="{D31D1D16-6BF8-4C42-B795-50B1FCD41BD6}"/>
    <cellStyle name="style1516032767736" xfId="1471" xr:uid="{003653A4-5B19-421A-B866-044FFCDA9C5B}"/>
    <cellStyle name="style1516032767767" xfId="1472" xr:uid="{20DE577C-7F0F-416D-AB14-1E5351DCB27B}"/>
    <cellStyle name="style1516032767798" xfId="1474" xr:uid="{C828103C-B759-4EEC-8A85-56B39D268F0B}"/>
    <cellStyle name="style1516032770622" xfId="1475" xr:uid="{4056761A-29CE-4E05-845F-2528F7326025}"/>
    <cellStyle name="style1516032770653" xfId="1476" xr:uid="{D2CF60D8-BDFF-4A17-AC32-3DF715DB91BB}"/>
    <cellStyle name="style1516032770700" xfId="1478" xr:uid="{7245586D-7B50-49B0-80EF-D9105A141AC6}"/>
    <cellStyle name="style1516032770731" xfId="1480" xr:uid="{D26EE718-FFD3-4791-9FC5-39C46668D2D3}"/>
    <cellStyle name="style1516032770762" xfId="1477" xr:uid="{308ED4CD-5013-4440-9DFA-6B466D75CF73}"/>
    <cellStyle name="style1516032770793" xfId="1479" xr:uid="{56C49E72-AC32-4B9F-A7F2-65BE5D73A680}"/>
    <cellStyle name="style1516032770840" xfId="1481" xr:uid="{986CFE73-6008-482E-8254-15D84BB26110}"/>
    <cellStyle name="style1516032770887" xfId="1484" xr:uid="{D0DF6FA0-E6D5-49A5-9839-366363AAF921}"/>
    <cellStyle name="style1516032770918" xfId="1490" xr:uid="{E3E67F81-5F8A-4AEF-8A70-E9D58BDA0303}"/>
    <cellStyle name="style1516032770934" xfId="1482" xr:uid="{1D1E5B27-53EA-4016-A298-B43AB46AE29E}"/>
    <cellStyle name="style1516032770965" xfId="1483" xr:uid="{B9A7D824-4C1C-4059-826B-2A9C9E9BD52A}"/>
    <cellStyle name="style1516032770996" xfId="1485" xr:uid="{F9124B29-1626-493C-9156-48B6062CC4A8}"/>
    <cellStyle name="style1516032771012" xfId="1486" xr:uid="{5996D06D-A87F-4AB4-9488-BBBE9D1CD9C9}"/>
    <cellStyle name="style1516032771074" xfId="1487" xr:uid="{E4455AE1-DCEE-44A8-BD12-41270683236C}"/>
    <cellStyle name="style1516032771105" xfId="1488" xr:uid="{1F829828-4395-4A43-B95F-081668FC9C6A}"/>
    <cellStyle name="style1516032771137" xfId="1489" xr:uid="{50D9C11A-6BF8-45D3-AC96-0432FA7FAF2F}"/>
    <cellStyle name="style1516032771168" xfId="1491" xr:uid="{AF0B8405-BB36-463F-A029-AB6C409A9FF9}"/>
    <cellStyle name="style1516032773789" xfId="1492" xr:uid="{110CE46E-8753-4800-9D21-6B8719A7B0F5}"/>
    <cellStyle name="style1516032773820" xfId="1493" xr:uid="{3C3149BD-1310-4AC0-AEFE-8316769715D1}"/>
    <cellStyle name="style1516032773851" xfId="1495" xr:uid="{EE221A87-30C9-4D9F-A3AA-E4467D01699B}"/>
    <cellStyle name="style1516032773882" xfId="1497" xr:uid="{2885B0D4-1694-424B-89A1-CA5BFD753DEE}"/>
    <cellStyle name="style1516032773913" xfId="1494" xr:uid="{D9CF72E5-CB6A-4A5D-8239-7FBB5D071DF7}"/>
    <cellStyle name="style1516032773960" xfId="1496" xr:uid="{55627152-2A5D-46EC-85B4-C4BE9AD61019}"/>
    <cellStyle name="style1516032773991" xfId="1498" xr:uid="{3A5D05CE-86DC-4034-91F3-7023EC9E9931}"/>
    <cellStyle name="style1516032774023" xfId="1501" xr:uid="{31CABD50-534E-4856-B7B7-2F6C67D336C8}"/>
    <cellStyle name="style1516032774054" xfId="1507" xr:uid="{C742F015-5371-41C7-8927-A821532A5633}"/>
    <cellStyle name="style1516032774085" xfId="1499" xr:uid="{09D7ADF0-3222-4D58-82BF-1C7334B37878}"/>
    <cellStyle name="style1516032774101" xfId="1500" xr:uid="{4D15AC5F-E072-4CA2-A84C-2F0EFC2424C2}"/>
    <cellStyle name="style1516032774132" xfId="1502" xr:uid="{9323F35E-EB4F-4B00-85BF-7AA16B99572F}"/>
    <cellStyle name="style1516032774147" xfId="1503" xr:uid="{01F2428C-EBF9-4BA7-8DF6-C27DCA0FC364}"/>
    <cellStyle name="style1516032774179" xfId="1504" xr:uid="{9E8E530C-0F51-4601-A738-D4520F3DDEE9}"/>
    <cellStyle name="style1516032774241" xfId="1505" xr:uid="{4EF83586-75F9-4A64-B4DF-1F42F056C828}"/>
    <cellStyle name="style1516032774257" xfId="1506" xr:uid="{CDC858DC-7520-4C88-86BC-911A4B86D9BA}"/>
    <cellStyle name="style1516032774288" xfId="1508" xr:uid="{F7A58292-FBCB-419D-971A-52A0EACA0DF9}"/>
    <cellStyle name="style1516032777033" xfId="1509" xr:uid="{438EFB35-77AB-4B37-A86E-C7406084E02C}"/>
    <cellStyle name="style1516032777065" xfId="1510" xr:uid="{1429D728-AC79-496F-8408-41DD0D994DA3}"/>
    <cellStyle name="style1516032777096" xfId="1512" xr:uid="{5024C2F1-8335-41EC-9446-0DE91DBF5CCA}"/>
    <cellStyle name="style1516032777111" xfId="1514" xr:uid="{F73CBC88-1800-44C8-B99A-75E6A7623B49}"/>
    <cellStyle name="style1516032777143" xfId="1511" xr:uid="{EA51C26C-F7A1-4E2C-B583-4698EECF397F}"/>
    <cellStyle name="style1516032777174" xfId="1513" xr:uid="{C4CAA699-0EA4-4EBF-908A-814D197D13F2}"/>
    <cellStyle name="style1516032777221" xfId="1515" xr:uid="{149B5E0C-7F5E-4514-B7BB-E6A729A5C533}"/>
    <cellStyle name="style1516032777267" xfId="1518" xr:uid="{7BF8B078-FEE8-41B6-B580-445CD863D71A}"/>
    <cellStyle name="style1516032777314" xfId="1524" xr:uid="{1C3B694F-A251-4E3D-A257-B7D48631F489}"/>
    <cellStyle name="style1516032777361" xfId="1516" xr:uid="{CB677F69-CDC6-4135-84E3-4FB0CC2486C3}"/>
    <cellStyle name="style1516032777392" xfId="1517" xr:uid="{37F41553-4EB4-4CC1-8518-22896399F531}"/>
    <cellStyle name="style1516032777423" xfId="1519" xr:uid="{0AE52B3E-D2B3-45BD-9FBE-CE6474B2CE11}"/>
    <cellStyle name="style1516032777439" xfId="1520" xr:uid="{1A10FB11-5ED4-4808-9FC1-60AA1054CC22}"/>
    <cellStyle name="style1516032777501" xfId="1521" xr:uid="{B9C1F5F1-7D77-44EC-8A1E-F5BB02643601}"/>
    <cellStyle name="style1516032777517" xfId="1522" xr:uid="{C09ECD87-D6D4-4B94-B4A4-844F6258DADA}"/>
    <cellStyle name="style1516032777548" xfId="1523" xr:uid="{24B9EBC2-69A0-4AF4-952C-9EB59F3C0410}"/>
    <cellStyle name="style1516032777564" xfId="1525" xr:uid="{ADFF154D-07F5-4AF6-A479-B336E1F3CBD8}"/>
    <cellStyle name="style1516032780341" xfId="1526" xr:uid="{C7DFF81C-7BB3-491F-BC80-667BF0FB1BD5}"/>
    <cellStyle name="style1516032780372" xfId="1527" xr:uid="{0A26DB42-7427-4E32-8D5C-7EB12A821171}"/>
    <cellStyle name="style1516032780403" xfId="1529" xr:uid="{718B886A-5C0E-4E28-9FAD-2F3305B6EACF}"/>
    <cellStyle name="style1516032780434" xfId="1531" xr:uid="{21732BE6-3982-44E7-81FF-E57D69608EC6}"/>
    <cellStyle name="style1516032780465" xfId="1528" xr:uid="{803B53D1-1726-42F1-9379-2C4927093944}"/>
    <cellStyle name="style1516032780497" xfId="1530" xr:uid="{070FDBDC-3C39-4061-A52F-8E0151DDD39A}"/>
    <cellStyle name="style1516032780543" xfId="1532" xr:uid="{FD1F81B5-374B-4ACE-AF14-F860EA56473E}"/>
    <cellStyle name="style1516032780575" xfId="1535" xr:uid="{874BE793-D627-4AAB-A667-04FD9375E935}"/>
    <cellStyle name="style1516032780606" xfId="1541" xr:uid="{81F69E28-AF31-44A9-8904-0462C968CD4E}"/>
    <cellStyle name="style1516032780637" xfId="1533" xr:uid="{890E079E-4DAD-493F-8A63-F8B105DD334F}"/>
    <cellStyle name="style1516032780668" xfId="1534" xr:uid="{494EC697-0E79-4B3F-B1E8-962B61697F2B}"/>
    <cellStyle name="style1516032780684" xfId="1536" xr:uid="{85240922-F0C6-4CF9-B8CA-52F269778664}"/>
    <cellStyle name="style1516032780715" xfId="1537" xr:uid="{024E9B0A-6861-49F8-A38F-11290ED5A0FD}"/>
    <cellStyle name="style1516032780762" xfId="1538" xr:uid="{98475F6A-1F48-4BA5-B416-D09C97B9E4C9}"/>
    <cellStyle name="style1516032780793" xfId="1539" xr:uid="{DA7D1598-3C4E-4F28-BBFE-0CAB1D870AF5}"/>
    <cellStyle name="style1516032780809" xfId="1540" xr:uid="{13D442CA-E649-47F0-A635-0F52FE8D409D}"/>
    <cellStyle name="style1516032780840" xfId="1542" xr:uid="{647053E7-ED4E-4520-B2A1-5DAE6066452C}"/>
    <cellStyle name="style1516032783726" xfId="1543" xr:uid="{48B16C4E-373B-483F-AE15-141AA10BE38F}"/>
    <cellStyle name="style1516032783773" xfId="1544" xr:uid="{01FC194D-3E2C-44C4-A9B2-11FB99E3D9F0}"/>
    <cellStyle name="style1516032783804" xfId="1546" xr:uid="{05F9F016-5130-4D4D-9E44-8B73435D5975}"/>
    <cellStyle name="style1516032783819" xfId="1548" xr:uid="{39D76656-5B7D-4A7F-AD33-E41FA60FB41F}"/>
    <cellStyle name="style1516032783851" xfId="1545" xr:uid="{2111ED60-83C4-43E1-B1DB-C987758B77D2}"/>
    <cellStyle name="style1516032783882" xfId="1547" xr:uid="{62F46CA4-67B3-4508-AEF7-C35657F0F9E2}"/>
    <cellStyle name="style1516032783944" xfId="1549" xr:uid="{4D3E17AB-B058-49EF-BCB1-465F3D8B908E}"/>
    <cellStyle name="style1516032783975" xfId="1551" xr:uid="{2377F86E-5C99-4EB0-8B66-A3858E16CED0}"/>
    <cellStyle name="style1516032784007" xfId="1557" xr:uid="{DE40A766-3C7B-49D6-A92E-B4D6776647B4}"/>
    <cellStyle name="style1516032784038" xfId="1550" xr:uid="{2FE8E28A-BF8F-408C-A934-1DFC3EFBFE28}"/>
    <cellStyle name="style1516032784053" xfId="1552" xr:uid="{2C1E628A-3E90-48C4-AF03-CABC4BFB4B27}"/>
    <cellStyle name="style1516032784085" xfId="1553" xr:uid="{FE8AD14C-F3DD-410A-9FD5-59B1EC0973FB}"/>
    <cellStyle name="style1516032784100" xfId="1554" xr:uid="{C7DA93E4-8D62-4977-A740-F3A5477A10C8}"/>
    <cellStyle name="style1516032784163" xfId="1555" xr:uid="{CCBBAC9C-BBC0-4746-AFC4-C6C1FAF2D1B7}"/>
    <cellStyle name="style1516032784178" xfId="1556" xr:uid="{9969749F-8E7E-43CA-AB6E-8DAC44661082}"/>
    <cellStyle name="style1516032784209" xfId="1558" xr:uid="{9AB26DE7-0983-491D-AE11-9D45B3D14114}"/>
    <cellStyle name="style1516032786846" xfId="1559" xr:uid="{ED37F40B-FDC3-4B09-8F5A-2644FEDD5D90}"/>
    <cellStyle name="style1516032786893" xfId="1560" xr:uid="{AF35EC78-3EF6-466C-A2EB-3218CFAEBC4C}"/>
    <cellStyle name="style1516032786924" xfId="1562" xr:uid="{DE1A3534-5E1F-44DF-BAA7-6E2976043AC5}"/>
    <cellStyle name="style1516032786939" xfId="1564" xr:uid="{05D86746-77F3-4887-A18A-5789921A86A4}"/>
    <cellStyle name="style1516032786971" xfId="1561" xr:uid="{877C2751-465F-4E13-9807-7D012BC8A538}"/>
    <cellStyle name="style1516032787002" xfId="1563" xr:uid="{5175C227-885B-45B5-85A9-7607D25A764A}"/>
    <cellStyle name="style1516032787049" xfId="1565" xr:uid="{AD31B511-BC41-4502-B8D0-4A77035AC9E5}"/>
    <cellStyle name="style1516032787080" xfId="1567" xr:uid="{F236F3ED-ED73-405D-8234-55CD3B1E8FC5}"/>
    <cellStyle name="style1516032787127" xfId="1573" xr:uid="{A453FAE6-0045-4A82-B4A6-FD00A9477CD2}"/>
    <cellStyle name="style1516032787158" xfId="1566" xr:uid="{2F218F68-E141-481F-9617-E9D9058607D2}"/>
    <cellStyle name="style1516032787189" xfId="1568" xr:uid="{EE9109BC-BE69-4995-B8A4-551BDD14B6A4}"/>
    <cellStyle name="style1516032787220" xfId="1569" xr:uid="{EDCDF398-CE88-4EC5-A2D8-86EB6784779B}"/>
    <cellStyle name="style1516032787251" xfId="1570" xr:uid="{1C846284-0150-46EB-BB1B-91A983490302}"/>
    <cellStyle name="style1516032787267" xfId="1571" xr:uid="{CB20DB28-045C-4003-8C12-C05288F78255}"/>
    <cellStyle name="style1516032787329" xfId="1572" xr:uid="{840D0135-AF99-453F-9D95-2D9303924C0A}"/>
    <cellStyle name="style1516032787376" xfId="1574" xr:uid="{5C40D6F4-0E72-46F8-90DA-C0D49B7A28A3}"/>
    <cellStyle name="style1516032789966" xfId="1575" xr:uid="{669F62FB-BAB6-4832-AD56-EA4D2EC1813A}"/>
    <cellStyle name="style1516032790013" xfId="1576" xr:uid="{07B46EE2-2373-4FBD-BD2A-043DD8A9443D}"/>
    <cellStyle name="style1516032790059" xfId="1578" xr:uid="{90F0EDAD-84BE-4BDA-870A-9FB9DF204487}"/>
    <cellStyle name="style1516032790091" xfId="1580" xr:uid="{27DE65DB-FCBA-4ECF-A9C4-C0AC89C2D554}"/>
    <cellStyle name="style1516032790122" xfId="1577" xr:uid="{155EA727-D5A4-486C-BBA5-18139070F6E1}"/>
    <cellStyle name="style1516032790169" xfId="1579" xr:uid="{98A451EC-7546-4F37-916C-90D26137F3BC}"/>
    <cellStyle name="style1516032790200" xfId="1593" xr:uid="{4331D237-9176-4315-82D6-0B484A0FDF3F}"/>
    <cellStyle name="style1516032790247" xfId="1581" xr:uid="{AF1CF8E5-AFC9-4DD8-AC0E-B77B239D684B}"/>
    <cellStyle name="style1516032790262" xfId="1585" xr:uid="{AA6B8D73-7ABC-40BC-82AD-9F63D042AF34}"/>
    <cellStyle name="style1516032790293" xfId="1591" xr:uid="{30BF7021-97B3-4199-80A6-0E0F0B89D956}"/>
    <cellStyle name="style1516032790325" xfId="1582" xr:uid="{0837CCBC-B404-492C-A6A6-F8381482461F}"/>
    <cellStyle name="style1516032790356" xfId="1583" xr:uid="{2BA281B3-2236-41D3-9833-7F4A155CFC7E}"/>
    <cellStyle name="style1516032790371" xfId="1584" xr:uid="{6C7D86E3-7CE3-4E0E-ACC9-88A917B31637}"/>
    <cellStyle name="style1516032790418" xfId="1586" xr:uid="{565D174A-D3EE-44AE-974C-4F58463C0FA7}"/>
    <cellStyle name="style1516032790449" xfId="1587" xr:uid="{7282E138-07B9-49E9-9F60-C2B43B23A124}"/>
    <cellStyle name="style1516032790481" xfId="1588" xr:uid="{4ED655DC-24D4-491A-BD5A-E55EA60E9F96}"/>
    <cellStyle name="style1516032790512" xfId="1589" xr:uid="{EDBF92F7-EE79-47B3-B77B-5D550BF73D70}"/>
    <cellStyle name="style1516032790527" xfId="1590" xr:uid="{3FD80C58-DC35-451C-A09D-312210638035}"/>
    <cellStyle name="style1516032790574" xfId="1592" xr:uid="{363196A5-91A0-4D5A-ACB7-654C9EDB1B3B}"/>
    <cellStyle name="style1516032793507" xfId="1594" xr:uid="{639DE0C9-379D-491C-8B86-3CC3A0944045}"/>
    <cellStyle name="style1516032793554" xfId="1595" xr:uid="{D50AA04D-B637-460F-90A6-F5BE370C09E1}"/>
    <cellStyle name="style1516032793601" xfId="1597" xr:uid="{2CC8B94D-AB46-4E89-8B3C-A649EBEF2547}"/>
    <cellStyle name="style1516032793632" xfId="1599" xr:uid="{C4F8DFEF-7524-4C3C-97D0-0E6544FC271B}"/>
    <cellStyle name="style1516032793679" xfId="1596" xr:uid="{198B0D10-EC7D-4FEA-8D6D-73DCDD526140}"/>
    <cellStyle name="style1516032793757" xfId="1598" xr:uid="{185E450A-BAF1-478D-8383-72D58BF71339}"/>
    <cellStyle name="style1516032793803" xfId="1612" xr:uid="{22DB712F-10DA-4808-AA93-AEB350CD7051}"/>
    <cellStyle name="style1516032793850" xfId="1600" xr:uid="{670E0FDE-A2E7-43DA-BC50-8E4B44D131D0}"/>
    <cellStyle name="style1516032793881" xfId="1604" xr:uid="{EC23FD85-4E02-4DE2-AB05-86BB5791434C}"/>
    <cellStyle name="style1516032793913" xfId="1610" xr:uid="{1634CAFE-382F-4739-B546-70BFF17F8315}"/>
    <cellStyle name="style1516032793959" xfId="1601" xr:uid="{4FA6206E-65F5-4465-97BF-B81F52B6A3B8}"/>
    <cellStyle name="style1516032793975" xfId="1602" xr:uid="{8FC85B88-ABE7-413F-AF95-8E67E6DA375D}"/>
    <cellStyle name="style1516032794006" xfId="1603" xr:uid="{A75AF921-5757-404E-BC5D-CA2E6CE90B1E}"/>
    <cellStyle name="style1516032794053" xfId="1605" xr:uid="{A968BABF-BCA1-4E11-BE25-E59BE441F74F}"/>
    <cellStyle name="style1516032794084" xfId="1606" xr:uid="{40F32B71-E324-4E1A-BF90-AA40FAE4BFE3}"/>
    <cellStyle name="style1516032794115" xfId="1607" xr:uid="{14B6A2B9-D695-4A4E-A3E0-058E97E2CA00}"/>
    <cellStyle name="style1516032794147" xfId="1608" xr:uid="{07267EE4-8AE3-4B40-AB3E-CE1A39C16FB2}"/>
    <cellStyle name="style1516032794178" xfId="1609" xr:uid="{B4E61F0A-819C-4ADB-BBEC-1476B3E0E9C6}"/>
    <cellStyle name="style1516032794209" xfId="1611" xr:uid="{BD3CD48D-8071-49BF-A9F5-58594DD07B9C}"/>
    <cellStyle name="style1516032796627" xfId="1613" xr:uid="{0C760130-0A70-484F-91DF-3DE007AC051C}"/>
    <cellStyle name="style1516032796674" xfId="1614" xr:uid="{B8B50D51-7082-4E74-91E5-5A57C9B6D74F}"/>
    <cellStyle name="style1516032796705" xfId="1616" xr:uid="{89445F36-F011-4B97-B09A-2060C09C28B2}"/>
    <cellStyle name="style1516032796721" xfId="1618" xr:uid="{73A9F960-173A-4FEE-BECE-E6579D33F96D}"/>
    <cellStyle name="style1516032796767" xfId="1615" xr:uid="{A5CAF790-72D6-414C-9AF4-010DD7F5DE1D}"/>
    <cellStyle name="style1516032796799" xfId="1617" xr:uid="{32344AEF-1B85-49FA-B447-48B0A06A821E}"/>
    <cellStyle name="style1516032796845" xfId="1631" xr:uid="{4EB3A51C-3F5A-4A56-96A9-5428D418F239}"/>
    <cellStyle name="style1516032796892" xfId="1619" xr:uid="{8F5CA437-E77A-4E7F-9331-29998B7FD699}"/>
    <cellStyle name="style1516032796923" xfId="1623" xr:uid="{3A5697BB-066D-419A-899B-A4664AECCF17}"/>
    <cellStyle name="style1516032796955" xfId="1629" xr:uid="{90084F98-9EAF-4575-99FB-F3620DD6A017}"/>
    <cellStyle name="style1516032796986" xfId="1620" xr:uid="{58545F39-91C8-4168-91E7-DD48DF90CEE2}"/>
    <cellStyle name="style1516032797017" xfId="1621" xr:uid="{72DA301E-8A72-4387-B54A-6FA154E8E54B}"/>
    <cellStyle name="style1516032797048" xfId="1622" xr:uid="{A23DA110-65C9-42AD-A66E-A532CD8D5888}"/>
    <cellStyle name="style1516032797079" xfId="1624" xr:uid="{7F6C5631-1A7D-4679-BF98-61F70515AD99}"/>
    <cellStyle name="style1516032797126" xfId="1625" xr:uid="{9A30F44E-D134-4721-9E1F-11C00816E6E8}"/>
    <cellStyle name="style1516032797157" xfId="1626" xr:uid="{F9225B1F-8053-42DF-9FDB-AAD9DCCC1993}"/>
    <cellStyle name="style1516032797189" xfId="1627" xr:uid="{1E071143-2DAF-4392-88C8-41337D904DD0}"/>
    <cellStyle name="style1516032797204" xfId="1628" xr:uid="{20DE6960-E2FF-47E1-B07E-9965A99248E8}"/>
    <cellStyle name="style1516032797235" xfId="1630" xr:uid="{80420341-5B79-4B2F-B129-DF919DB75A6A}"/>
    <cellStyle name="style1516032799997" xfId="1632" xr:uid="{76CDC918-6992-4D09-A0CE-0CBD1E3C8060}"/>
    <cellStyle name="style1516032800043" xfId="1633" xr:uid="{E5CEC462-0846-4144-BB79-73DA29AA8C40}"/>
    <cellStyle name="style1516032800090" xfId="1635" xr:uid="{1738F9BE-F27C-41D9-9767-E2A493DE91A5}"/>
    <cellStyle name="style1516032800106" xfId="1637" xr:uid="{1275E6A1-8494-46AE-9774-C4A08E8DC073}"/>
    <cellStyle name="style1516032800153" xfId="1634" xr:uid="{A31C9742-C711-407D-AFF9-58C000A76E5A}"/>
    <cellStyle name="style1516032800215" xfId="1636" xr:uid="{EA3D0B2B-8B61-4B95-8AEB-0AE0C0FD9C91}"/>
    <cellStyle name="style1516032800246" xfId="1638" xr:uid="{5AAD58E3-CBDF-45C9-A403-AB2B52522541}"/>
    <cellStyle name="style1516032800293" xfId="1642" xr:uid="{EAD6C8DB-9A75-46D6-B27C-C77D0E21C29E}"/>
    <cellStyle name="style1516032800324" xfId="1648" xr:uid="{89E7AD2B-DC44-4A29-83E0-15004B816E52}"/>
    <cellStyle name="style1516032800371" xfId="1639" xr:uid="{53F5F591-A2FE-430E-9173-D45496CD4927}"/>
    <cellStyle name="style1516032800387" xfId="1640" xr:uid="{EB68DB29-37FE-45F5-A3AB-0947E989F03F}"/>
    <cellStyle name="style1516032800418" xfId="1641" xr:uid="{F40714FE-CBB8-4C35-8FE7-44BBCD1CC17A}"/>
    <cellStyle name="style1516032800465" xfId="1643" xr:uid="{7792BA5D-F90E-411D-A200-9048CAE52F91}"/>
    <cellStyle name="style1516032800496" xfId="1644" xr:uid="{2465794B-C3A9-47CD-964D-F9B84660266B}"/>
    <cellStyle name="style1516032800527" xfId="1645" xr:uid="{312E3B2D-7A0E-4670-8F69-C1E9FCCA2B74}"/>
    <cellStyle name="style1516032800574" xfId="1646" xr:uid="{7F8580D1-A6D7-406A-B2E3-F1B9254A57F8}"/>
    <cellStyle name="style1516032800605" xfId="1647" xr:uid="{6BD29005-B841-4A47-8D5C-1C861E69206E}"/>
    <cellStyle name="style1516032800652" xfId="1649" xr:uid="{704BBB63-D6D3-450C-9559-5C689D71D47A}"/>
    <cellStyle name="style1516032803553" xfId="1650" xr:uid="{43A4898A-DE9A-4D77-A742-3E8A35AEC44F}"/>
    <cellStyle name="style1516032803600" xfId="1651" xr:uid="{CF07E582-5D4B-4ED7-B081-7A07F0EA7065}"/>
    <cellStyle name="style1516032803663" xfId="1653" xr:uid="{23A27C8C-3F0F-48D0-964B-6B859AFAF408}"/>
    <cellStyle name="style1516032803694" xfId="1655" xr:uid="{03E74E75-A4A3-4C72-9011-E744754E9EF5}"/>
    <cellStyle name="style1516032803725" xfId="1652" xr:uid="{213BF3A7-C4AF-467A-84A0-A964FD163E73}"/>
    <cellStyle name="style1516032803803" xfId="1654" xr:uid="{BCE55753-6B0E-49C7-8720-55666AF62FB6}"/>
    <cellStyle name="style1516032803834" xfId="1656" xr:uid="{71BBF6F4-94AA-4B82-BDE9-B98B0FCCA46E}"/>
    <cellStyle name="style1516032803897" xfId="1660" xr:uid="{D318B656-90B4-42AB-AF16-3BD3249F145F}"/>
    <cellStyle name="style1516032803959" xfId="1666" xr:uid="{765F55B7-AB58-4EC1-B198-D4C5810C3B40}"/>
    <cellStyle name="style1516032804006" xfId="1657" xr:uid="{B884BEB0-9B0D-406C-9F43-838254ED3E0F}"/>
    <cellStyle name="style1516032804053" xfId="1658" xr:uid="{7902132B-D716-44FD-BC67-3DADCFA645FE}"/>
    <cellStyle name="style1516032804115" xfId="1659" xr:uid="{AD707F22-4290-4E4D-9523-391354BD40D0}"/>
    <cellStyle name="style1516032804177" xfId="1661" xr:uid="{BD9A47CC-4BCF-4BE3-A521-C8CCFBB8651C}"/>
    <cellStyle name="style1516032804209" xfId="1662" xr:uid="{0F110E0A-B0E8-4486-BD29-BA5C7D89BEAC}"/>
    <cellStyle name="style1516032804240" xfId="1663" xr:uid="{AD67D72C-DB2A-4C0F-BF52-B7B8C95C6176}"/>
    <cellStyle name="style1516032804287" xfId="1664" xr:uid="{2C0052BE-9DE9-458E-82D7-F705B3591D42}"/>
    <cellStyle name="style1516032804318" xfId="1665" xr:uid="{3158A601-8056-4D6B-A8B4-09B02A5851EC}"/>
    <cellStyle name="style1516032804365" xfId="1667" xr:uid="{9A1711E8-525C-4027-B192-53C7B27C3C8B}"/>
    <cellStyle name="style1516032807297" xfId="1668" xr:uid="{B7A1DFA4-BD99-40E2-8195-FE924A548A1A}"/>
    <cellStyle name="style1516032807375" xfId="1669" xr:uid="{F6984D58-6C40-488C-A6D2-A0C34450881A}"/>
    <cellStyle name="style1516032807438" xfId="1671" xr:uid="{FD71D18C-654E-4AAE-95F9-59102077D78D}"/>
    <cellStyle name="style1516032807500" xfId="1673" xr:uid="{2EFEF817-6115-4656-8F78-2970E0B4E881}"/>
    <cellStyle name="style1516032807594" xfId="1670" xr:uid="{07B1E685-69DE-4F0D-BDE7-B48FB7BBA417}"/>
    <cellStyle name="style1516032807703" xfId="1672" xr:uid="{333FD025-A556-477D-91A7-80A2814215EB}"/>
    <cellStyle name="style1516032807797" xfId="1674" xr:uid="{A64AEF79-C2CD-4F7E-8818-0AA656B626A3}"/>
    <cellStyle name="style1516032807859" xfId="1677" xr:uid="{9F18C44D-5F26-43F8-867B-77B7269C398B}"/>
    <cellStyle name="style1516032807890" xfId="1683" xr:uid="{261694A3-E979-4133-A030-4A006DEAAFB7}"/>
    <cellStyle name="style1516032807937" xfId="1675" xr:uid="{C3866964-2C5A-4823-8B82-14D7EE981FE6}"/>
    <cellStyle name="style1516032807968" xfId="1676" xr:uid="{0C73E55F-90DC-4052-A1AF-5703CBD96174}"/>
    <cellStyle name="style1516032807984" xfId="1678" xr:uid="{29C5E026-7777-44D6-A531-1C1DE9B89C1B}"/>
    <cellStyle name="style1516032808015" xfId="1679" xr:uid="{702D3426-B874-4FD7-AF94-8E63FAEFA5A4}"/>
    <cellStyle name="style1516032808046" xfId="1680" xr:uid="{219B4C01-9A6E-40F7-B96D-9B36641F8474}"/>
    <cellStyle name="style1516032808109" xfId="1681" xr:uid="{D5AC966F-F3F4-433B-B930-75917F72A3FA}"/>
    <cellStyle name="style1516032808140" xfId="1682" xr:uid="{EDC93FB8-D17A-4B99-A648-78536EE5B1C8}"/>
    <cellStyle name="style1516032808171" xfId="1684" xr:uid="{DF1902A6-4F16-4743-8459-A867A780AD9F}"/>
    <cellStyle name="style1516032811275" xfId="1685" xr:uid="{5234FB23-65E7-459B-8E2C-F91EC9E4E292}"/>
    <cellStyle name="style1516032811322" xfId="1686" xr:uid="{A55FF0FB-A98C-4B70-BEAF-35044DF6013E}"/>
    <cellStyle name="style1516032811353" xfId="1688" xr:uid="{A3B3F6CD-4C72-4972-8F6D-70C09E7C17AC}"/>
    <cellStyle name="style1516032811385" xfId="1690" xr:uid="{ACD11FD0-49DB-4052-84DD-0B73BE5125CD}"/>
    <cellStyle name="style1516032811431" xfId="1687" xr:uid="{8D754419-CFE4-4655-B041-0F10E03AAF33}"/>
    <cellStyle name="style1516032811509" xfId="1689" xr:uid="{A62FB049-DBBF-4607-A60C-A0B74DEAE2AF}"/>
    <cellStyle name="style1516032811572" xfId="1691" xr:uid="{C95C0F0E-C443-4F89-B129-E0B0AB2075A2}"/>
    <cellStyle name="style1516032811650" xfId="1694" xr:uid="{4192E857-4637-4B6A-87C4-6FFAA91ABE08}"/>
    <cellStyle name="style1516032811697" xfId="1700" xr:uid="{B03F5959-872C-4A77-B226-B5F3DDCDE3AE}"/>
    <cellStyle name="style1516032811728" xfId="1692" xr:uid="{51203607-8598-4998-B75E-3C99BEEE917F}"/>
    <cellStyle name="style1516032811759" xfId="1693" xr:uid="{279E6B96-6904-44EF-BE03-67A75B4C3634}"/>
    <cellStyle name="style1516032811790" xfId="1695" xr:uid="{9F1E10C9-2A33-43A7-BD49-8AC3B8DA77A6}"/>
    <cellStyle name="style1516032811837" xfId="1696" xr:uid="{73C7B9D7-4A85-495B-B623-90D0A810A82A}"/>
    <cellStyle name="style1516032811868" xfId="1697" xr:uid="{8C89B895-48E8-49E6-835A-A6CF3B0DB6D2}"/>
    <cellStyle name="style1516032811931" xfId="1698" xr:uid="{94AA558D-70C9-401F-AB22-317F25AE8071}"/>
    <cellStyle name="style1516032811962" xfId="1699" xr:uid="{868CD5D7-1BC8-487B-86EF-25AE33E7A6D3}"/>
    <cellStyle name="style1516032811993" xfId="1701" xr:uid="{238534C5-020F-42AC-8A72-958EE49D8C58}"/>
    <cellStyle name="style1516032814551" xfId="1702" xr:uid="{7DDF3CB8-0C2E-41A0-9836-AE3665EA9DD0}"/>
    <cellStyle name="style1516032814598" xfId="1703" xr:uid="{72EAD55F-3378-4DAC-B150-B81356180F0B}"/>
    <cellStyle name="style1516032814629" xfId="1705" xr:uid="{A6B4374F-462A-48F9-8B46-95356FD39E8F}"/>
    <cellStyle name="style1516032814661" xfId="1707" xr:uid="{16E9EB22-3C13-4ACC-A55F-4F10AB114FCB}"/>
    <cellStyle name="style1516032814692" xfId="1704" xr:uid="{BEDB66BC-472E-4C25-993C-1C46ACCADA71}"/>
    <cellStyle name="style1516032814770" xfId="1706" xr:uid="{062C87A2-4DA6-4BB6-ACE5-8C3B0B9227C4}"/>
    <cellStyle name="style1516032814801" xfId="1708" xr:uid="{71799BE6-3988-49D2-B8C3-687998B85F76}"/>
    <cellStyle name="style1516032814863" xfId="1711" xr:uid="{863E9F06-4E7B-4A9F-8EA3-CE2C14BAAFA1}"/>
    <cellStyle name="style1516032814910" xfId="1717" xr:uid="{548F1B5B-B583-45EB-81F9-7B7E0C055B33}"/>
    <cellStyle name="style1516032814957" xfId="1709" xr:uid="{A89F4029-5422-4FA6-BBD4-74FA44572215}"/>
    <cellStyle name="style1516032814988" xfId="1710" xr:uid="{C17C67F4-9803-41F8-B44A-018B98B3F8F6}"/>
    <cellStyle name="style1516032815019" xfId="1712" xr:uid="{99021116-D0A1-4457-BF0D-A45799A87012}"/>
    <cellStyle name="style1516032815082" xfId="1713" xr:uid="{B3067672-E83C-4253-8565-74B57F66D6AA}"/>
    <cellStyle name="style1516032815113" xfId="1714" xr:uid="{C2A7D0B2-B762-4A77-BF3B-1B9AA25B388B}"/>
    <cellStyle name="style1516032815160" xfId="1715" xr:uid="{4A5615FF-E569-4115-8F04-7E71AB42ADDF}"/>
    <cellStyle name="style1516032815191" xfId="1716" xr:uid="{2520DDC9-DBDB-4475-91ED-DB3872F1B0D9}"/>
    <cellStyle name="style1516032815222" xfId="1718" xr:uid="{D15EF17B-429A-49FE-985B-7A7BEE58B72B}"/>
    <cellStyle name="style1516032818280" xfId="1719" xr:uid="{298B681B-C588-4E2C-A7F3-13F1A790AAF8}"/>
    <cellStyle name="style1516032818311" xfId="1720" xr:uid="{173298CF-1512-4551-91F4-9B2781ABD76C}"/>
    <cellStyle name="style1516032818358" xfId="1722" xr:uid="{FCC02079-8CE4-45FD-BA09-C422AB16B477}"/>
    <cellStyle name="style1516032818389" xfId="1724" xr:uid="{CB7AB070-ADE9-47BF-B2A6-A1E41E1254DE}"/>
    <cellStyle name="style1516032818420" xfId="1721" xr:uid="{28EC3659-B9E4-43D8-B1F1-16AAC9007966}"/>
    <cellStyle name="style1516032818483" xfId="1723" xr:uid="{D10259D8-DEAC-4054-8935-1DB323BCAFAA}"/>
    <cellStyle name="style1516032818498" xfId="1725" xr:uid="{F53786CE-3D99-488C-8D0B-37B05934EB59}"/>
    <cellStyle name="style1516032818545" xfId="1728" xr:uid="{7880B16C-1862-435D-B2B5-2E8C34634082}"/>
    <cellStyle name="style1516032818592" xfId="1734" xr:uid="{3DABA820-8688-45C6-9709-077455790685}"/>
    <cellStyle name="style1516032818623" xfId="1726" xr:uid="{BBD688E7-37B3-4BBE-B792-DDD4299A4B89}"/>
    <cellStyle name="style1516032818654" xfId="1727" xr:uid="{EB8F0EA3-23EA-44AE-9AC0-DA40ECB83BA9}"/>
    <cellStyle name="style1516032818685" xfId="1729" xr:uid="{E140175F-842F-4E17-8457-5D1A78D8908A}"/>
    <cellStyle name="style1516032818717" xfId="1730" xr:uid="{02F32A07-4909-4D8F-B699-120ABE2D03F6}"/>
    <cellStyle name="style1516032818779" xfId="1731" xr:uid="{D206A3A2-C902-47F1-B80D-D7FC2AFFD858}"/>
    <cellStyle name="style1516032818810" xfId="1732" xr:uid="{461FC06B-C27F-45FE-9228-A2722787B788}"/>
    <cellStyle name="style1516032818841" xfId="1733" xr:uid="{DE07C8DC-317A-4591-B8E3-00BB71DBA814}"/>
    <cellStyle name="style1516032818873" xfId="1735" xr:uid="{1F7EDBEC-AE51-4F9A-9D18-E54CBAF5E696}"/>
    <cellStyle name="style1594313250367" xfId="3426" xr:uid="{558165D0-2478-4909-928E-0D6821C00772}"/>
    <cellStyle name="style1594313250476" xfId="3425" xr:uid="{EED7DA10-E5DC-4444-9C3E-460BB2BF1218}"/>
    <cellStyle name="style1594313250585" xfId="3427" xr:uid="{AC9B8803-5F69-40D6-A9F3-CB7CBF162C09}"/>
    <cellStyle name="style1594313250679" xfId="3429" xr:uid="{725E3F63-64E0-45AB-A378-5E2CB43DE2AF}"/>
    <cellStyle name="style1594313250757" xfId="3431" xr:uid="{27DBB8EE-C170-4F65-A7E4-403AC833D00D}"/>
    <cellStyle name="style1594313250851" xfId="3428" xr:uid="{330DC8D6-233F-4EAA-BB9F-6C5A8EE99FA3}"/>
    <cellStyle name="style1594313250960" xfId="3430" xr:uid="{9B50E429-C66D-46FF-8616-6BB258B4048B}"/>
    <cellStyle name="style1594313251054" xfId="3432" xr:uid="{57262193-D44F-4B41-9F17-2E1F174285B1}"/>
    <cellStyle name="style1594313251163" xfId="3434" xr:uid="{5F48E248-9711-4D8B-BD5E-E606F6298480}"/>
    <cellStyle name="style1594313251226" xfId="3436" xr:uid="{E90549D0-E49F-4325-AC0F-EABBE4BD74F9}"/>
    <cellStyle name="style1594313251288" xfId="3433" xr:uid="{45E0441D-6C51-482C-8920-32CAF86E3A4C}"/>
    <cellStyle name="style1594313251382" xfId="3438" xr:uid="{4A6CAD15-54C1-4E95-BBF7-03762CAA8A28}"/>
    <cellStyle name="style1594313251460" xfId="3435" xr:uid="{45D57102-E6B7-4A8D-ADAB-426AE7507E28}"/>
    <cellStyle name="style1594313251538" xfId="3437" xr:uid="{FE4C9BA9-5A0F-4C5B-BBC1-ED7ED3CFB4D0}"/>
    <cellStyle name="style1594313251601" xfId="3439" xr:uid="{C169A1DB-7406-4758-B907-822272E6104B}"/>
    <cellStyle name="style1594313260882" xfId="3411" xr:uid="{84C7B6BC-02E9-46BB-B619-0C0FB8E3A2CB}"/>
    <cellStyle name="style1594313260992" xfId="3410" xr:uid="{6FD9340E-38C6-49E6-A3BB-EC07C0BE83B9}"/>
    <cellStyle name="style1594313261085" xfId="3412" xr:uid="{CC94EBCB-7C54-42F8-BBEA-20E05C4CEB68}"/>
    <cellStyle name="style1594313261164" xfId="3414" xr:uid="{4E2FC5C4-7ADF-4F53-BAEE-0CD647654C0B}"/>
    <cellStyle name="style1594313261226" xfId="3416" xr:uid="{F3B8BC51-6E61-45AE-8657-41ACF3A5A903}"/>
    <cellStyle name="style1594313261304" xfId="3413" xr:uid="{511D986E-6D21-4954-BC0D-30A746F37DDD}"/>
    <cellStyle name="style1594313261398" xfId="3415" xr:uid="{2954D15B-7099-4027-B27B-CEC4A0DDA131}"/>
    <cellStyle name="style1594313261476" xfId="3417" xr:uid="{82C4E9C4-7638-42D0-919E-C48C55AD4026}"/>
    <cellStyle name="style1594313261570" xfId="3419" xr:uid="{ADA1738E-D4BC-474A-8A44-C5227266252F}"/>
    <cellStyle name="style1594313261632" xfId="3421" xr:uid="{D555034C-59DF-4F8D-97FF-B22947DB3780}"/>
    <cellStyle name="style1594313261695" xfId="3418" xr:uid="{26FF5A6D-24FD-4B5C-8325-EBB42B5F03B2}"/>
    <cellStyle name="style1594313261773" xfId="3423" xr:uid="{93B7B6E7-4334-42FD-847B-ADC87EEF9990}"/>
    <cellStyle name="style1594313261835" xfId="3420" xr:uid="{A5151FDF-B4D4-4E01-941B-66A0458E0234}"/>
    <cellStyle name="style1594313261898" xfId="3422" xr:uid="{C477AC53-767D-4752-BE3F-95FCC0D683A0}"/>
    <cellStyle name="style1594313261976" xfId="3424" xr:uid="{39C04055-9AA2-4E56-B5DC-794C088FABAC}"/>
    <cellStyle name="style1594313270570" xfId="3396" xr:uid="{B5B20D80-F0D3-455E-95C7-C11B215971DD}"/>
    <cellStyle name="style1594313270664" xfId="3395" xr:uid="{41A0F392-6079-403F-9001-9340D5E25817}"/>
    <cellStyle name="style1594313270742" xfId="3397" xr:uid="{B5CB67A3-0F18-419B-B1AF-52D6D9A430F6}"/>
    <cellStyle name="style1594313270820" xfId="3399" xr:uid="{202172DD-6E9D-48F9-9502-FC60B93047B6}"/>
    <cellStyle name="style1594313270882" xfId="3401" xr:uid="{72CB9116-48B6-4DC8-A8DB-EEA785B5AE7E}"/>
    <cellStyle name="style1594313270976" xfId="3398" xr:uid="{42E9866C-49A2-47D1-A4BE-6DA1288AF9C7}"/>
    <cellStyle name="style1594313271070" xfId="3400" xr:uid="{2DB72378-1AE2-4BE5-A124-27A3B6D8D64E}"/>
    <cellStyle name="style1594313271164" xfId="3402" xr:uid="{09B1C36D-CA09-40F4-9EAA-5A90EB7617CF}"/>
    <cellStyle name="style1594313271242" xfId="3404" xr:uid="{C09932F9-3674-4DB8-A89E-C7C4212D3040}"/>
    <cellStyle name="style1594313271304" xfId="3406" xr:uid="{2A06C014-9751-4BE7-AF6C-91AE79075FA2}"/>
    <cellStyle name="style1594313271367" xfId="3403" xr:uid="{DEB43C9F-20A5-41BC-937D-E1FA887EE0EF}"/>
    <cellStyle name="style1594313271461" xfId="3408" xr:uid="{1053E5B3-723E-4119-A3C2-495F68751207}"/>
    <cellStyle name="style1594313271523" xfId="3405" xr:uid="{CA94BED6-CEC6-4A29-88C8-0551C4B1690F}"/>
    <cellStyle name="style1594313271586" xfId="3407" xr:uid="{9413825D-ED58-4C0F-B887-FF11008C40B9}"/>
    <cellStyle name="style1594313271632" xfId="3409" xr:uid="{C3282808-BB1A-48FE-974A-18602EC54D8F}"/>
    <cellStyle name="style1594313280257" xfId="3381" xr:uid="{4D53B90C-16E7-4FE6-A282-5598B07F2F85}"/>
    <cellStyle name="style1594313280351" xfId="3380" xr:uid="{A7784E90-B62F-48C5-B30B-038E9637D1E3}"/>
    <cellStyle name="style1594313280429" xfId="3382" xr:uid="{FB463279-9670-4503-9885-67EB14549445}"/>
    <cellStyle name="style1594313280507" xfId="3384" xr:uid="{A37ED0DC-8961-4237-A102-7445A7469F0E}"/>
    <cellStyle name="style1594313280570" xfId="3386" xr:uid="{0D577BE9-5801-4388-9E5A-27EAFC35E991}"/>
    <cellStyle name="style1594313280664" xfId="3383" xr:uid="{542F684A-4245-448B-AB6A-A8F61BBB723C}"/>
    <cellStyle name="style1594313280742" xfId="3385" xr:uid="{7C7C93FF-13D6-4062-82F3-7BB36EEAB86E}"/>
    <cellStyle name="style1594313280820" xfId="3387" xr:uid="{A94AD800-D59F-43CD-9F9D-F41D3F2C9028}"/>
    <cellStyle name="style1594313280914" xfId="3389" xr:uid="{37A5F157-3D43-4DF8-A443-3A6A7CFA935F}"/>
    <cellStyle name="style1594313280976" xfId="3391" xr:uid="{18295BBF-F055-4F9A-8B0E-D9CBF44384A3}"/>
    <cellStyle name="style1594313281039" xfId="3388" xr:uid="{6BF8103B-55C8-4CDB-BE9A-ACB351210D64}"/>
    <cellStyle name="style1594313281132" xfId="3393" xr:uid="{3A06C966-52B9-4EA1-9E45-61F4FFF7BA0B}"/>
    <cellStyle name="style1594313281195" xfId="3390" xr:uid="{CED326A9-67E2-4F2F-B5BF-848D3C5873C0}"/>
    <cellStyle name="style1594313281257" xfId="3392" xr:uid="{81A5852F-328F-404B-A58D-EB7E0D102D6E}"/>
    <cellStyle name="style1594313281320" xfId="3394" xr:uid="{BAAC7736-0308-4350-9BA5-DB48F4FC68ED}"/>
    <cellStyle name="style1594313290164" xfId="3366" xr:uid="{05F1312D-D1F7-4200-93C4-B0656F121874}"/>
    <cellStyle name="style1594313290258" xfId="3365" xr:uid="{32ED74C2-67F4-4D28-ACB8-C6681A7B46A2}"/>
    <cellStyle name="style1594313290351" xfId="3367" xr:uid="{F24B262C-1808-4D4D-875D-E5D1F5E74B56}"/>
    <cellStyle name="style1594313290414" xfId="3369" xr:uid="{1B9B8143-A306-422B-8DDD-FC9990C8EABB}"/>
    <cellStyle name="style1594313290476" xfId="3371" xr:uid="{923AAC8D-AC48-45B0-B0C8-1F77625666D5}"/>
    <cellStyle name="style1594313290554" xfId="3368" xr:uid="{9D354BC4-4FAA-43EB-BCAF-00E49F42C30C}"/>
    <cellStyle name="style1594313290633" xfId="3370" xr:uid="{E0F9842A-56F4-48B8-BD39-7530BF2AC15B}"/>
    <cellStyle name="style1594313290726" xfId="3372" xr:uid="{F42181E9-2550-434F-8868-B3DE9B356D9F}"/>
    <cellStyle name="style1594313290804" xfId="3374" xr:uid="{77CEE2D2-0E7D-45F9-812A-F995D4BA9D7E}"/>
    <cellStyle name="style1594313290867" xfId="3376" xr:uid="{45864597-824F-45A8-8052-16B1D10149C2}"/>
    <cellStyle name="style1594313290929" xfId="3373" xr:uid="{DCEDC154-D4D5-4FF6-A136-DA6737DF858F}"/>
    <cellStyle name="style1594313291008" xfId="3378" xr:uid="{E17E6DBF-0F2C-47FE-9B56-672D77E47FC7}"/>
    <cellStyle name="style1594313291070" xfId="3375" xr:uid="{31CE4049-B11B-4F82-BF76-8F1000EDFF3E}"/>
    <cellStyle name="style1594313291133" xfId="3377" xr:uid="{86A5F6AC-799E-45BC-A847-601434BC6168}"/>
    <cellStyle name="style1594313291195" xfId="3379" xr:uid="{07F8685D-9145-4887-8837-3822680F379D}"/>
    <cellStyle name="style1594313299711" xfId="3351" xr:uid="{237FB6A7-8921-47CE-A2FA-49863ACB415D}"/>
    <cellStyle name="style1594313299805" xfId="3350" xr:uid="{E7F92469-ECAF-4649-B265-15D54467C259}"/>
    <cellStyle name="style1594313299898" xfId="3352" xr:uid="{BC65E0E6-FF70-4474-8D10-9D5BC33667CE}"/>
    <cellStyle name="style1594313299961" xfId="3354" xr:uid="{715073BB-B555-4A19-B17C-CDD984C71810}"/>
    <cellStyle name="style1594313300023" xfId="3356" xr:uid="{B016259D-EF54-4091-96B4-0706952CA6C5}"/>
    <cellStyle name="style1594313300117" xfId="3353" xr:uid="{D280CF0E-60BA-4043-8CDC-D6CCAAE32D1E}"/>
    <cellStyle name="style1594313300195" xfId="3355" xr:uid="{ECD0B522-5508-410B-ACEF-F0B25F6C8E21}"/>
    <cellStyle name="style1594313300273" xfId="3357" xr:uid="{6CA31580-C307-44CB-A35C-D9835D5BB48D}"/>
    <cellStyle name="style1594313300351" xfId="3359" xr:uid="{DAD873B8-C1C0-4970-8CB8-803879ECBADE}"/>
    <cellStyle name="style1594313300430" xfId="3361" xr:uid="{6EF3D7BC-0334-4F75-B870-789C9DB279BA}"/>
    <cellStyle name="style1594313300492" xfId="3358" xr:uid="{50618907-82DB-4342-AD7E-1AB905E9A05C}"/>
    <cellStyle name="style1594313300570" xfId="3363" xr:uid="{1522B26F-16B1-40DD-903B-747C3C23EFFC}"/>
    <cellStyle name="style1594313300633" xfId="3360" xr:uid="{92F436F3-F833-43E4-90BA-DD82590A6D5A}"/>
    <cellStyle name="style1594313300695" xfId="3362" xr:uid="{9BCE7FD2-6A88-4C99-A3D7-A839BC86D173}"/>
    <cellStyle name="style1594313300758" xfId="3364" xr:uid="{92F50F91-05E6-46E4-A73E-30BA3BC56F77}"/>
    <cellStyle name="style1594313309211" xfId="3336" xr:uid="{51D4862E-DC06-40D8-8CE3-9CB1CD4CB639}"/>
    <cellStyle name="style1594313309320" xfId="3335" xr:uid="{0B78CA10-62E6-406E-A9D6-31AA74EB3500}"/>
    <cellStyle name="style1594313309398" xfId="3337" xr:uid="{C0C16232-3A3C-481E-A967-858253A96E3A}"/>
    <cellStyle name="style1594313309476" xfId="3339" xr:uid="{8198D4F8-0D53-4E03-AF97-3722F7896EB4}"/>
    <cellStyle name="style1594313309539" xfId="3341" xr:uid="{90821613-FB0A-4520-9B6A-71715804323E}"/>
    <cellStyle name="style1594313309617" xfId="3338" xr:uid="{9F9493AC-509E-41DE-AABC-61488CD81F26}"/>
    <cellStyle name="style1594313309711" xfId="3340" xr:uid="{C75D3480-62B7-494F-82A4-FE04A1C6072E}"/>
    <cellStyle name="style1594313309805" xfId="3342" xr:uid="{094C04CE-6AEE-4405-AE98-69A1389EEE6C}"/>
    <cellStyle name="style1594313309883" xfId="3344" xr:uid="{2C1F6CCE-832F-4F66-99A6-B597F76101ED}"/>
    <cellStyle name="style1594313309945" xfId="3346" xr:uid="{F03C0187-DD9F-42EF-9F2B-CCC1999BB6D1}"/>
    <cellStyle name="style1594313310008" xfId="3343" xr:uid="{EB1F1206-21FA-4486-A614-9552C90B5420}"/>
    <cellStyle name="style1594313310086" xfId="3348" xr:uid="{E1F080D7-CEAF-4147-ACEE-E593659B9FB5}"/>
    <cellStyle name="style1594313310148" xfId="3345" xr:uid="{ADEFDFC6-1122-411C-A128-58AECFFB61BD}"/>
    <cellStyle name="style1594313310211" xfId="3347" xr:uid="{6B642439-2D81-4ABE-BC48-CB4837CA76D7}"/>
    <cellStyle name="style1594313310258" xfId="3349" xr:uid="{36CE8E99-D9E7-464F-8E9B-28D1CF0B8AAD}"/>
    <cellStyle name="style1594313318805" xfId="3321" xr:uid="{C17B98DD-7108-495D-90F1-BD0DAC886DB2}"/>
    <cellStyle name="style1594313318898" xfId="3320" xr:uid="{7DFFE5A9-F090-467D-9B00-4E57AA2F8070}"/>
    <cellStyle name="style1594313318977" xfId="3322" xr:uid="{47B53C52-0296-4486-8D4A-DD4A12CBF1EC}"/>
    <cellStyle name="style1594313319055" xfId="3324" xr:uid="{C97F5C76-087C-4C1C-8252-29A514FC3898}"/>
    <cellStyle name="style1594313319117" xfId="3326" xr:uid="{B6AAC760-07C0-40B1-BF13-2F67DF70BF3B}"/>
    <cellStyle name="style1594313319195" xfId="3323" xr:uid="{F7BB6D8E-9FBB-4984-A647-6A1D736B5F59}"/>
    <cellStyle name="style1594313319273" xfId="3325" xr:uid="{5A428EF9-ED8C-46F2-BEEC-6E10FFA65097}"/>
    <cellStyle name="style1594313319352" xfId="3327" xr:uid="{3218C2E2-D575-4F40-B4B7-62F1D0CE7A74}"/>
    <cellStyle name="style1594313319445" xfId="3329" xr:uid="{F1D02406-CFCE-4083-9517-1D38AF789E9C}"/>
    <cellStyle name="style1594313319508" xfId="3331" xr:uid="{2B7818CC-AFC5-4F8E-9009-9C1891AFAEE2}"/>
    <cellStyle name="style1594313319570" xfId="3328" xr:uid="{1B026740-2CC9-42BF-B6B2-D44254593E44}"/>
    <cellStyle name="style1594313319648" xfId="3333" xr:uid="{EAC3D521-77B7-4402-A844-D2ECD926D81F}"/>
    <cellStyle name="style1594313319711" xfId="3330" xr:uid="{3F2D23B9-02BE-429A-B9CB-F22234DCB37A}"/>
    <cellStyle name="style1594313319773" xfId="3332" xr:uid="{BB156B77-19B7-4ED1-BA8B-A17895EBD51E}"/>
    <cellStyle name="style1594313319836" xfId="3334" xr:uid="{FCADECD0-5106-4435-8CAF-FD0A6679B6F8}"/>
    <cellStyle name="style1594313328492" xfId="3304" xr:uid="{EB963347-EBC6-4731-9008-76F8B3E649A0}"/>
    <cellStyle name="style1594313328586" xfId="3303" xr:uid="{9881B34B-9440-48AC-8D3D-B70A76731568}"/>
    <cellStyle name="style1594313328664" xfId="3305" xr:uid="{85817515-D88D-4EBB-AF8D-453A47D7569F}"/>
    <cellStyle name="style1594313328742" xfId="3307" xr:uid="{49E32FAC-58D9-4F9D-9CBB-D40A411251A8}"/>
    <cellStyle name="style1594313328805" xfId="3309" xr:uid="{F80FECC7-CE10-4FD7-AEE9-FB44E58493D9}"/>
    <cellStyle name="style1594313328883" xfId="3306" xr:uid="{960C54CE-08B4-4508-B2EF-F82DD3E1342B}"/>
    <cellStyle name="style1594313328961" xfId="3308" xr:uid="{40B40FA3-345F-42A5-8E38-F3EB071C49E8}"/>
    <cellStyle name="style1594313329055" xfId="3310" xr:uid="{C06D35FA-338D-42B7-9F9E-10B608785A36}"/>
    <cellStyle name="style1594313329133" xfId="3312" xr:uid="{26D23682-713F-4328-BA49-38D907A156D0}"/>
    <cellStyle name="style1594313329195" xfId="3315" xr:uid="{88EDF8F0-C43B-43D3-BFF3-D9342C7100B9}"/>
    <cellStyle name="style1594313329258" xfId="3311" xr:uid="{0CF362FB-0BBD-4B63-9026-6CE25E193DBA}"/>
    <cellStyle name="style1594313329336" xfId="3317" xr:uid="{341C92DD-E2BF-456C-87E1-D78B49F7723E}"/>
    <cellStyle name="style1594313329399" xfId="3313" xr:uid="{8B005F5B-1073-4647-A1F0-D046441EDE24}"/>
    <cellStyle name="style1594313329461" xfId="3314" xr:uid="{2913836D-A684-4C6E-93FD-C443B9329D74}"/>
    <cellStyle name="style1594313329524" xfId="3316" xr:uid="{0633BACB-386D-4481-B90C-B876579436E9}"/>
    <cellStyle name="style1594313329586" xfId="3318" xr:uid="{E7674D02-076B-4CD9-8830-99ED866C9A95}"/>
    <cellStyle name="style1594313329649" xfId="3319" xr:uid="{0AB9A4F1-BD4B-407E-830C-38F59F759A23}"/>
    <cellStyle name="style1594313338008" xfId="3289" xr:uid="{1375F9BF-A9F7-4C35-9884-2F129B1EB247}"/>
    <cellStyle name="style1594313338102" xfId="3288" xr:uid="{B08252A7-6215-4B3F-9D78-8FDDEF9E9012}"/>
    <cellStyle name="style1594313338180" xfId="3290" xr:uid="{D657D58E-7FB0-4DCF-8A69-E6FD5BE1973B}"/>
    <cellStyle name="style1594313338258" xfId="3292" xr:uid="{DA395130-82F9-4E2B-A554-68952960411B}"/>
    <cellStyle name="style1594313338320" xfId="3294" xr:uid="{AE042311-D1CD-465F-AC61-62204CCF1445}"/>
    <cellStyle name="style1594313338399" xfId="3291" xr:uid="{FBD445AC-3BD0-4950-8BD4-DAE5CAE5EA5C}"/>
    <cellStyle name="style1594313338477" xfId="3293" xr:uid="{138CBEA1-1314-4853-8A04-DD13BB6667DE}"/>
    <cellStyle name="style1594313338555" xfId="3295" xr:uid="{17CD3266-8615-4ADB-B2AB-27A28EA9EC3D}"/>
    <cellStyle name="style1594313338633" xfId="3297" xr:uid="{543C8F40-2143-463C-9359-9F44E67CB8E3}"/>
    <cellStyle name="style1594313338695" xfId="3299" xr:uid="{B84FF26A-1C4C-4C37-8056-298F0807EC52}"/>
    <cellStyle name="style1594313338758" xfId="3296" xr:uid="{2FE6483B-FD43-483B-91D0-748DCE258333}"/>
    <cellStyle name="style1594313338836" xfId="3301" xr:uid="{BF69C077-9DF9-48DD-918C-D37AFD02D63F}"/>
    <cellStyle name="style1594313338899" xfId="3298" xr:uid="{40FBFC2B-336F-443C-A938-35D8C28003B0}"/>
    <cellStyle name="style1594313338961" xfId="3300" xr:uid="{40895CF3-01CB-4CEF-8296-C9DDE5F13A5C}"/>
    <cellStyle name="style1594313339024" xfId="3302" xr:uid="{C74573FD-EA0B-4589-B595-8D99DC044AB8}"/>
    <cellStyle name="style1594313347977" xfId="3274" xr:uid="{31E17046-6ECE-4269-8BEE-85818B035457}"/>
    <cellStyle name="style1594313348086" xfId="3273" xr:uid="{50CE5C92-0F22-4555-8A39-A98A9E347DCA}"/>
    <cellStyle name="style1594313348180" xfId="3275" xr:uid="{DEE7BB2E-3246-4B1D-BA3E-58A4BF6ED906}"/>
    <cellStyle name="style1594313348274" xfId="3277" xr:uid="{825A5DDC-2B85-499C-B441-CEC38892C7D2}"/>
    <cellStyle name="style1594313348336" xfId="3279" xr:uid="{142ED5D3-E1DC-4588-B825-C208E5921D3D}"/>
    <cellStyle name="style1594313348430" xfId="3276" xr:uid="{F19E5EF6-E0B8-4BD3-89B4-EA326898C803}"/>
    <cellStyle name="style1594313348508" xfId="3278" xr:uid="{1E425112-0989-4B1C-8673-D43AD5F2B3CD}"/>
    <cellStyle name="style1594313348602" xfId="3280" xr:uid="{82EAA048-323E-48D1-B14E-3EB6088EC72A}"/>
    <cellStyle name="style1594313348680" xfId="3282" xr:uid="{69254758-6E52-41F5-BD6F-6D3A4BF163CE}"/>
    <cellStyle name="style1594313348742" xfId="3284" xr:uid="{3D52CD80-0468-43A4-BDE1-4BB915D7461B}"/>
    <cellStyle name="style1594313348821" xfId="3281" xr:uid="{30DD1573-EDEB-40AF-9D4E-4408B68EB6F3}"/>
    <cellStyle name="style1594313348899" xfId="3286" xr:uid="{69C141DD-C83D-470A-A829-F7A254366008}"/>
    <cellStyle name="style1594313348961" xfId="3283" xr:uid="{9FBD096F-08D7-4D5C-B0F6-5D4B65686F01}"/>
    <cellStyle name="style1594313349024" xfId="3285" xr:uid="{8838D8CB-C94F-4146-88C7-651EC1B3672D}"/>
    <cellStyle name="style1594313349086" xfId="3287" xr:uid="{2DDEE309-2642-4CF3-83D7-D2E1C0871CCE}"/>
    <cellStyle name="style1594313357555" xfId="3259" xr:uid="{BEC29DCC-4A33-4C56-8794-1BB59D9C1B80}"/>
    <cellStyle name="style1594313357649" xfId="3258" xr:uid="{1420B1AD-F51F-4F41-AE22-BB9447878A40}"/>
    <cellStyle name="style1594313357727" xfId="3260" xr:uid="{FFD54B9C-CBD7-4C3E-8608-18600FA5E809}"/>
    <cellStyle name="style1594313357805" xfId="3262" xr:uid="{069ECF0C-17BB-4CB1-B3C3-19F1E7DFAE90}"/>
    <cellStyle name="style1594313357852" xfId="3264" xr:uid="{644A99B0-F9CF-4B1B-81B2-8BDEBA1B28C1}"/>
    <cellStyle name="style1594313357946" xfId="3261" xr:uid="{CF378710-92B1-4615-93E2-37DC503D191D}"/>
    <cellStyle name="style1594313358024" xfId="3263" xr:uid="{294CCBA8-C8BB-456C-A6A4-9B90BE1BF62B}"/>
    <cellStyle name="style1594313358102" xfId="3265" xr:uid="{D9597AE7-5BD7-4CB6-84C5-E29754740915}"/>
    <cellStyle name="style1594313358180" xfId="3267" xr:uid="{59B6E278-D9E2-4D51-A130-DC4ECD49E7B9}"/>
    <cellStyle name="style1594313358243" xfId="3269" xr:uid="{11FB589F-8E1F-438C-9833-6C5089407FFA}"/>
    <cellStyle name="style1594313358305" xfId="3266" xr:uid="{6FE3FBBC-2A29-4C98-8DC4-ABC70B7A38B7}"/>
    <cellStyle name="style1594313358383" xfId="3271" xr:uid="{72B57322-FA56-4E10-A159-04A6424871E3}"/>
    <cellStyle name="style1594313358446" xfId="3268" xr:uid="{6B66BF8E-9266-4BEF-B1BB-337EC0334247}"/>
    <cellStyle name="style1594313358508" xfId="3270" xr:uid="{A8487B19-B932-4EE4-A36B-7C4EB9A15D53}"/>
    <cellStyle name="style1594313358555" xfId="3272" xr:uid="{BC0A533C-A8CD-45F9-9675-F58986953C7D}"/>
    <cellStyle name="style1594313367039" xfId="3242" xr:uid="{ED2B2415-1033-4DB8-8ABD-54D056B9282D}"/>
    <cellStyle name="style1594313367133" xfId="3241" xr:uid="{7472B7CA-0074-4B82-887E-A32BB2E27DD3}"/>
    <cellStyle name="style1594313367227" xfId="3243" xr:uid="{C2481DB2-DD79-4B32-8F4B-C0FBB21010D5}"/>
    <cellStyle name="style1594313367289" xfId="3245" xr:uid="{A022AB26-8C4F-4DC4-9C6F-50E30885BCBF}"/>
    <cellStyle name="style1594313367352" xfId="3247" xr:uid="{E0F1F1A0-AC7D-41BF-9591-73892731C189}"/>
    <cellStyle name="style1594313367430" xfId="3244" xr:uid="{872E6C86-331E-49AB-AFB0-605C9CACCFAE}"/>
    <cellStyle name="style1594313367508" xfId="3246" xr:uid="{4C9E5C96-1830-4AF5-BDD3-CBC3C06D8A4D}"/>
    <cellStyle name="style1594313367602" xfId="3248" xr:uid="{B7D3256F-90A0-4849-BD63-40906F8E1DBE}"/>
    <cellStyle name="style1594313367680" xfId="3250" xr:uid="{B15956D1-947B-45AE-A403-6E74E7038C98}"/>
    <cellStyle name="style1594313367743" xfId="3253" xr:uid="{2D4ADE10-304A-4BC7-8475-20EED4563D97}"/>
    <cellStyle name="style1594313367805" xfId="3249" xr:uid="{0F2A9CD1-BA8E-4C8B-9AD5-FAC44C6C4422}"/>
    <cellStyle name="style1594313367883" xfId="3255" xr:uid="{CE0AD7A3-1B5C-4D90-9729-267AD2978400}"/>
    <cellStyle name="style1594313367946" xfId="3251" xr:uid="{C5FE0D8C-D295-4F9F-960A-0344FF9DDC4F}"/>
    <cellStyle name="style1594313368008" xfId="3252" xr:uid="{054A27DF-8E43-44CF-904D-EF2924CCCE50}"/>
    <cellStyle name="style1594313368055" xfId="3254" xr:uid="{8A75DF95-1CF5-4526-A4B8-88A930A3A45D}"/>
    <cellStyle name="style1594313368133" xfId="3256" xr:uid="{D749DB8B-C460-421A-AFCC-2E764E4A51B2}"/>
    <cellStyle name="style1594313368196" xfId="3257" xr:uid="{C77EA5E3-24F6-4C70-AA80-D6E654271830}"/>
    <cellStyle name="style1594313376743" xfId="3227" xr:uid="{4296A3CC-2E81-4F2A-88C6-A4CE826D96F1}"/>
    <cellStyle name="style1594313376852" xfId="3226" xr:uid="{C2F9283E-B769-447A-AEE7-0EFF929DA1E7}"/>
    <cellStyle name="style1594313376930" xfId="3228" xr:uid="{AB2BF4FA-693C-4575-922A-BF2629D73873}"/>
    <cellStyle name="style1594313377008" xfId="3230" xr:uid="{83570A4E-6A80-4D7A-B997-0E808925B3AF}"/>
    <cellStyle name="style1594313377071" xfId="3232" xr:uid="{4D5B950E-DF4A-486B-84B2-7A82D2650B33}"/>
    <cellStyle name="style1594313377165" xfId="3229" xr:uid="{02CC424D-5698-476F-B85C-46777D205AA1}"/>
    <cellStyle name="style1594313377243" xfId="3231" xr:uid="{F942B4E1-4AF5-4E96-B7C5-F7F7E4D32FFC}"/>
    <cellStyle name="style1594313377336" xfId="3233" xr:uid="{720BE64B-B499-45F0-B139-B3EC0CDFDE72}"/>
    <cellStyle name="style1594313377415" xfId="3235" xr:uid="{16E31339-472D-4B02-945F-129E02BB8B36}"/>
    <cellStyle name="style1594313377477" xfId="3237" xr:uid="{C826ECFE-65F4-4F4D-880C-B7C192D4B1C9}"/>
    <cellStyle name="style1594313377540" xfId="3234" xr:uid="{1329CAE1-D037-4716-9765-F915941EB1D4}"/>
    <cellStyle name="style1594313377618" xfId="3239" xr:uid="{11A70500-C53A-4787-9F1F-00A91A0F410D}"/>
    <cellStyle name="style1594313377696" xfId="3236" xr:uid="{6D7031EB-4C95-40A1-96DC-93A46B55E38F}"/>
    <cellStyle name="style1594313377758" xfId="3238" xr:uid="{061280ED-9A05-484E-B793-4E66396315DA}"/>
    <cellStyle name="style1594313377821" xfId="3240" xr:uid="{089DCA2B-48D7-4F15-BAB0-CF48CC25DD6A}"/>
    <cellStyle name="style1594313386305" xfId="3212" xr:uid="{AC503202-EFC4-4B1D-9108-5553AA6591D7}"/>
    <cellStyle name="style1594313386399" xfId="3211" xr:uid="{B77A2EA7-AFE1-4EF2-82CC-8869FC7F5E88}"/>
    <cellStyle name="style1594313386477" xfId="3213" xr:uid="{046A6838-C362-42C4-9300-576617781168}"/>
    <cellStyle name="style1594313386555" xfId="3215" xr:uid="{636C7512-D4BF-4897-A908-98DAB32302D3}"/>
    <cellStyle name="style1594313386602" xfId="3217" xr:uid="{6CAE6296-7B77-484A-AA0D-D565273FB7A6}"/>
    <cellStyle name="style1594313386696" xfId="3214" xr:uid="{64881618-7EF6-4235-A0B8-576631EF7CEB}"/>
    <cellStyle name="style1594313386774" xfId="3216" xr:uid="{FD399AEE-7840-4941-B7D0-9790C8E81975}"/>
    <cellStyle name="style1594313386852" xfId="3218" xr:uid="{610BCD57-D396-4F38-9034-E00577E39B52}"/>
    <cellStyle name="style1594313386930" xfId="3220" xr:uid="{FA25E7A8-392F-497B-8AA9-EC0CE78792AC}"/>
    <cellStyle name="style1594313387008" xfId="3222" xr:uid="{F147610F-97E9-4590-8D48-367693331B23}"/>
    <cellStyle name="style1594313387071" xfId="3219" xr:uid="{8977CFCD-4CD9-4688-B9C1-58CEF3FBAC86}"/>
    <cellStyle name="style1594313387165" xfId="3224" xr:uid="{C4169015-A7B3-458F-BFD5-E0030B415064}"/>
    <cellStyle name="style1594313387243" xfId="3221" xr:uid="{1E86E8A3-A11B-43D8-8814-738407B05573}"/>
    <cellStyle name="style1594313387305" xfId="3223" xr:uid="{04166533-D60D-46F5-9124-0754E77D0302}"/>
    <cellStyle name="style1594313387368" xfId="3225" xr:uid="{174FD978-069F-4B51-903E-33F917192AE5}"/>
    <cellStyle name="style1594313395852" xfId="3197" xr:uid="{78CD1B6B-AD64-4274-8851-E05998DFC752}"/>
    <cellStyle name="style1594313395946" xfId="3196" xr:uid="{A7D9AB79-060B-407F-B19A-8B3F69A87322}"/>
    <cellStyle name="style1594313396024" xfId="3198" xr:uid="{DBE77BA6-04DC-4279-9999-AC0DE9425998}"/>
    <cellStyle name="style1594313396102" xfId="3200" xr:uid="{4886D4D8-0A1F-40C8-AA7A-EF9104F95065}"/>
    <cellStyle name="style1594313396149" xfId="3202" xr:uid="{8FF1284F-3A16-4920-A064-6786C24EFBD5}"/>
    <cellStyle name="style1594313396227" xfId="3199" xr:uid="{E9733FFB-0E5D-4C4F-AA7C-9B5D3BED68D7}"/>
    <cellStyle name="style1594313396305" xfId="3201" xr:uid="{6200FBB1-FE40-454C-97E6-E2417945B694}"/>
    <cellStyle name="style1594313396383" xfId="3203" xr:uid="{9019EC98-F404-46F6-A176-E5B4DA5F880B}"/>
    <cellStyle name="style1594313396477" xfId="3205" xr:uid="{D5568A60-BEDD-4DB3-BB5F-8963A173CA7E}"/>
    <cellStyle name="style1594313396540" xfId="3207" xr:uid="{0E7833E1-0A3B-47D1-B418-97915435FDAF}"/>
    <cellStyle name="style1594313396618" xfId="3204" xr:uid="{996CBD2F-06CB-4011-8A0B-A5D147F60EA5}"/>
    <cellStyle name="style1594313396696" xfId="3209" xr:uid="{687D027A-DDFC-4D15-916E-0D864BA379CB}"/>
    <cellStyle name="style1594313396774" xfId="3206" xr:uid="{4BA11263-770E-4682-BF78-3C8291C7D2A9}"/>
    <cellStyle name="style1594313396837" xfId="3208" xr:uid="{2C006EB7-46CD-4D60-AD4D-F9E63C52067D}"/>
    <cellStyle name="style1594313396899" xfId="3210" xr:uid="{109F74B7-2908-4CAD-83BD-5115239A23AB}"/>
    <cellStyle name="style1594313406227" xfId="3180" xr:uid="{336CCBA1-5D33-4573-924E-FBCDD7D75306}"/>
    <cellStyle name="style1594313406321" xfId="3179" xr:uid="{C9F7559C-E48F-465C-982D-8ECAA3DBF5C2}"/>
    <cellStyle name="style1594313406399" xfId="3181" xr:uid="{9632EC0D-0D3A-41C8-ADD0-3EB35D44DE0C}"/>
    <cellStyle name="style1594313406462" xfId="3183" xr:uid="{0411E08F-EA34-46B3-B0C9-752FCDFF1004}"/>
    <cellStyle name="style1594313406524" xfId="3185" xr:uid="{2AC4568F-4D1F-4904-AE94-64C1D58262E7}"/>
    <cellStyle name="style1594313406602" xfId="3182" xr:uid="{CBB42582-634B-4FE6-8B8B-3CA09BE452D3}"/>
    <cellStyle name="style1594313406696" xfId="3184" xr:uid="{780511CB-9BDC-4555-9624-47D46B8B19E7}"/>
    <cellStyle name="style1594313406774" xfId="3186" xr:uid="{1C63EACD-535A-40BC-9C5A-019829B51325}"/>
    <cellStyle name="style1594313406852" xfId="3188" xr:uid="{856D2587-526B-4C7B-AE39-E6B9A4DF59A8}"/>
    <cellStyle name="style1594313406915" xfId="3191" xr:uid="{03231321-56E3-444B-A1AA-4C472D3DFF26}"/>
    <cellStyle name="style1594313406977" xfId="3187" xr:uid="{1C0AB231-C6FD-4792-9CAE-575C72902B5B}"/>
    <cellStyle name="style1594313407071" xfId="3193" xr:uid="{D445C763-2E1A-451D-948D-882A2E5A9D7C}"/>
    <cellStyle name="style1594313407134" xfId="3189" xr:uid="{4415DD77-D2C2-436C-8A19-B21969F1AF04}"/>
    <cellStyle name="style1594313407212" xfId="3190" xr:uid="{BCB1C7B8-2887-4034-BBAA-55BB439EE192}"/>
    <cellStyle name="style1594313407274" xfId="3192" xr:uid="{383B7D61-015A-4825-87FA-72998C30C405}"/>
    <cellStyle name="style1594313407337" xfId="3194" xr:uid="{2313FC0E-5CFA-4CEC-9A2D-940746EA4B09}"/>
    <cellStyle name="style1594313407399" xfId="3195" xr:uid="{1C3D45B5-03E8-4552-BD58-8D98C1B17E81}"/>
    <cellStyle name="style1594313416009" xfId="3165" xr:uid="{4C9B30D3-E1C1-4E9E-B270-747AF66AAE9F}"/>
    <cellStyle name="style1594313416102" xfId="3164" xr:uid="{ED9B5333-C37A-48CB-832D-E7750AEC196C}"/>
    <cellStyle name="style1594313416196" xfId="3166" xr:uid="{429C527C-E3C8-4649-843E-22A631D22CD6}"/>
    <cellStyle name="style1594313416259" xfId="3168" xr:uid="{3B585E0E-45FD-4506-9D6B-E2DABFD59B1D}"/>
    <cellStyle name="style1594313416337" xfId="3170" xr:uid="{1BCBE1E0-C87E-4F2C-A648-86E28F9F60C6}"/>
    <cellStyle name="style1594313416415" xfId="3167" xr:uid="{22FF17C3-3CE5-4D8C-8F4D-360F8A4F543B}"/>
    <cellStyle name="style1594313416509" xfId="3169" xr:uid="{A031FF21-B958-4575-937D-EA0127103FDE}"/>
    <cellStyle name="style1594313416587" xfId="3171" xr:uid="{869E6FEF-B228-4596-AA36-DC5967EC6DA1}"/>
    <cellStyle name="style1594313416681" xfId="3173" xr:uid="{2B43D910-B4BA-4417-94ED-49F2C90E7038}"/>
    <cellStyle name="style1594313416759" xfId="3175" xr:uid="{DFD1F120-880E-4691-AFA8-3821FFC33753}"/>
    <cellStyle name="style1594313416837" xfId="3172" xr:uid="{79E95007-CCFC-460D-8090-F04E1D1150D8}"/>
    <cellStyle name="style1594313416931" xfId="3177" xr:uid="{10C82A3A-7302-4115-97AC-19AB28C0F02C}"/>
    <cellStyle name="style1594313417009" xfId="3174" xr:uid="{965E36E8-E08B-4C92-9BD9-FB9610ABCFF5}"/>
    <cellStyle name="style1594313417071" xfId="3176" xr:uid="{611D5B7F-835F-4D09-9D91-6335A212392C}"/>
    <cellStyle name="style1594313417134" xfId="3178" xr:uid="{F40D8BEB-04A8-4F1A-B3A4-381603BEC53E}"/>
    <cellStyle name="style1594313425946" xfId="3150" xr:uid="{83814F89-B8F1-4CAB-B10B-C4EFAC7CF682}"/>
    <cellStyle name="style1594313426040" xfId="3149" xr:uid="{EC39EF34-8E1B-4DB8-87AD-6C7A86F8A0C7}"/>
    <cellStyle name="style1594313426118" xfId="3151" xr:uid="{64868A88-435E-4975-8FBC-644985C4A5AC}"/>
    <cellStyle name="style1594313426196" xfId="3153" xr:uid="{AB48BD5D-1F17-46B8-8B3A-C34FFC28CB4D}"/>
    <cellStyle name="style1594313426259" xfId="3155" xr:uid="{91631909-E3CD-48A1-A5D0-0F136991E904}"/>
    <cellStyle name="style1594313426337" xfId="3152" xr:uid="{1173E40D-620D-47BF-B513-C5E1692170B1}"/>
    <cellStyle name="style1594313426415" xfId="3154" xr:uid="{C0947459-25D7-417F-A52A-E3F0C1A9CAF5}"/>
    <cellStyle name="style1594313426493" xfId="3156" xr:uid="{65315FE7-68A8-42C2-9C3A-4E1CF5A591A7}"/>
    <cellStyle name="style1594313426571" xfId="3158" xr:uid="{4AED4BB6-67BC-4E7F-A3DC-3B24DD52AD4B}"/>
    <cellStyle name="style1594313426634" xfId="3160" xr:uid="{8F4E08F4-EF64-4FD3-95FD-7CBFAC5ECFE5}"/>
    <cellStyle name="style1594313426696" xfId="3157" xr:uid="{9E890674-4E88-442C-A92A-2B8BC10BF57B}"/>
    <cellStyle name="style1594313426774" xfId="3162" xr:uid="{6F8A9347-8D9C-4DF9-8A06-5C4A115CFF8C}"/>
    <cellStyle name="style1594313426837" xfId="3159" xr:uid="{176A126E-CC27-4C86-B656-A0A1FA4D9DFE}"/>
    <cellStyle name="style1594313426899" xfId="3161" xr:uid="{E825CB10-984D-4111-B1C7-9BF0356E3E36}"/>
    <cellStyle name="style1594313426962" xfId="3163" xr:uid="{810D0951-3282-4102-9B15-96543C2C2561}"/>
    <cellStyle name="style1594313435509" xfId="3135" xr:uid="{717CDDF4-9160-45CF-9FC5-B563025A0629}"/>
    <cellStyle name="style1594313435603" xfId="3134" xr:uid="{B3731605-52B9-4DB8-92CD-9C2469F93AA4}"/>
    <cellStyle name="style1594313435681" xfId="3136" xr:uid="{3D42D0EB-2491-4822-A0B0-AE201145430E}"/>
    <cellStyle name="style1594313435759" xfId="3138" xr:uid="{34CB9217-A88B-4027-BD65-B84FAE0F28D6}"/>
    <cellStyle name="style1594313435821" xfId="3140" xr:uid="{8FF308D2-90AC-474A-8494-C97A2AE423BF}"/>
    <cellStyle name="style1594313435899" xfId="3137" xr:uid="{9A3E6B53-C802-43D9-8551-7D92F95456EB}"/>
    <cellStyle name="style1594313435993" xfId="3139" xr:uid="{E0841E88-9AF6-401B-9892-0800983967C1}"/>
    <cellStyle name="style1594313436071" xfId="3141" xr:uid="{E3879AF4-F69D-4867-AAB5-4C87E0F77211}"/>
    <cellStyle name="style1594313436149" xfId="3143" xr:uid="{B85E4B65-E341-4036-844B-B48197687457}"/>
    <cellStyle name="style1594313436212" xfId="3145" xr:uid="{EE6E3010-43D7-4D81-9185-0D67FA38CB2E}"/>
    <cellStyle name="style1594313436290" xfId="3142" xr:uid="{FE4132E3-530E-4AFB-B73F-FFFB6673924C}"/>
    <cellStyle name="style1594313436368" xfId="3147" xr:uid="{0410B31A-FF75-4084-A8D2-8F1C48665656}"/>
    <cellStyle name="style1594313436431" xfId="3144" xr:uid="{E4B383C5-8080-4397-8CD8-3596233F6BC5}"/>
    <cellStyle name="style1594313436493" xfId="3146" xr:uid="{F12551BD-7FF5-49D3-A212-E5BD586B16D4}"/>
    <cellStyle name="style1594313436540" xfId="3148" xr:uid="{164995C3-B669-49B9-A7E2-B1EE1B1BE3FA}"/>
    <cellStyle name="style1594313445806" xfId="3118" xr:uid="{2DC28CA0-1906-4DA3-BCDE-48303D51E90E}"/>
    <cellStyle name="style1594313445900" xfId="3117" xr:uid="{781DB189-08D7-451D-A42D-DB889AE54B9A}"/>
    <cellStyle name="style1594313446009" xfId="3119" xr:uid="{F87623F0-789D-4D5B-94EF-44C5FDB19F2F}"/>
    <cellStyle name="style1594313446087" xfId="3121" xr:uid="{4B90C418-DE70-4FD4-8F26-4D65E98B303E}"/>
    <cellStyle name="style1594313446150" xfId="3123" xr:uid="{13BE3F7D-16B9-483A-8996-91808EFBF55A}"/>
    <cellStyle name="style1594313446228" xfId="3120" xr:uid="{3BCD33D8-BCEF-4430-8A24-A2C26EC173DF}"/>
    <cellStyle name="style1594313446306" xfId="3122" xr:uid="{E273A716-A712-4E79-9B8A-C0B8F1DC8A7F}"/>
    <cellStyle name="style1594313446384" xfId="3124" xr:uid="{18A8536A-07BF-4E62-BD23-41C85FC547E3}"/>
    <cellStyle name="style1594313446478" xfId="3126" xr:uid="{55CDEC8F-90C9-436D-8C2F-1D372A86F2C5}"/>
    <cellStyle name="style1594313446525" xfId="3129" xr:uid="{D6E20CD1-6E13-4F57-8B43-08C899A8E97F}"/>
    <cellStyle name="style1594313446603" xfId="3125" xr:uid="{40E397E5-3620-44D0-BF42-D07D598DF6C6}"/>
    <cellStyle name="style1594313446681" xfId="3131" xr:uid="{BD70F3D1-6847-4DD1-9CC5-73CF0BA9B6D3}"/>
    <cellStyle name="style1594313446743" xfId="3127" xr:uid="{9F6CD22B-5881-482D-BD65-F4A56A352A19}"/>
    <cellStyle name="style1594313446806" xfId="3128" xr:uid="{88F15805-D94A-465A-A07C-CE0B2DD42338}"/>
    <cellStyle name="style1594313446868" xfId="3130" xr:uid="{FD32D273-2AF5-4E9F-AB05-D64CF2EFE1C0}"/>
    <cellStyle name="style1594313446931" xfId="3132" xr:uid="{2BC13DA9-3142-4DCF-A968-97EAE6C3647D}"/>
    <cellStyle name="style1594313446993" xfId="3133" xr:uid="{231BCBBC-8EA6-420A-A620-B67CBDE42540}"/>
    <cellStyle name="style1594313456040" xfId="3103" xr:uid="{192E9286-8F71-45E6-B042-31F5B490CBA8}"/>
    <cellStyle name="style1594313456118" xfId="3102" xr:uid="{2E124CF3-F9EC-4721-B6D9-BBADA4BA1A86}"/>
    <cellStyle name="style1594313456196" xfId="3104" xr:uid="{FDCB7FE8-B8C8-4003-A16D-F06D841F7FC5}"/>
    <cellStyle name="style1594313456275" xfId="3106" xr:uid="{1DD83F74-9503-4F1A-AE2F-DCFD4AE24E45}"/>
    <cellStyle name="style1594313456337" xfId="3108" xr:uid="{65092909-1226-4F64-BB57-EF4D53686064}"/>
    <cellStyle name="style1594313456415" xfId="3105" xr:uid="{A8C98685-353D-4CB1-8DE9-CF06A75AAE54}"/>
    <cellStyle name="style1594313456493" xfId="3107" xr:uid="{DD6FC854-49BE-4910-9E1F-E36B4F662F70}"/>
    <cellStyle name="style1594313456571" xfId="3109" xr:uid="{02F37F71-7ABC-46C7-B124-80746DA71612}"/>
    <cellStyle name="style1594313456650" xfId="3111" xr:uid="{DB8D19E9-4DEE-45E6-8D00-006E2B37467E}"/>
    <cellStyle name="style1594313456696" xfId="3113" xr:uid="{4A9CCD0E-5788-4BF0-B71E-419754680558}"/>
    <cellStyle name="style1594313456775" xfId="3110" xr:uid="{2E0AF555-DD44-4D0C-9766-0A085929B2CE}"/>
    <cellStyle name="style1594313456853" xfId="3115" xr:uid="{0133467B-8603-4E4A-AED5-438A20CD961A}"/>
    <cellStyle name="style1594313456915" xfId="3112" xr:uid="{4A531DF4-1383-4752-889F-57424508CE44}"/>
    <cellStyle name="style1594313456962" xfId="3114" xr:uid="{5BE59893-5324-4874-8D30-2D2BAF6CC8F1}"/>
    <cellStyle name="style1594313457025" xfId="3116" xr:uid="{53B2335F-C4D6-429A-A03E-9C170E96DFE6}"/>
    <cellStyle name="style1594313465415" xfId="3088" xr:uid="{6A28A77C-BB06-4628-A394-D521C50E50C7}"/>
    <cellStyle name="style1594313465509" xfId="3087" xr:uid="{C6E2168B-50A0-49A4-B16B-8D44805E45C5}"/>
    <cellStyle name="style1594313465587" xfId="3089" xr:uid="{7B25C049-8796-4242-A47F-969CA835514A}"/>
    <cellStyle name="style1594313465665" xfId="3091" xr:uid="{1F941D62-8767-4326-9D5E-E5A62E94092D}"/>
    <cellStyle name="style1594313465712" xfId="3093" xr:uid="{83AEB0F7-BC65-4E51-9917-871253D3CBDD}"/>
    <cellStyle name="style1594313465790" xfId="3090" xr:uid="{7483AE5C-6F1F-4FDC-9A84-14F15524B55F}"/>
    <cellStyle name="style1594313465868" xfId="3092" xr:uid="{4DA4246A-E313-4FA0-ACC4-EF2B48381763}"/>
    <cellStyle name="style1594313465947" xfId="3094" xr:uid="{78F76D15-7CC1-40CA-9ADF-99BD18A57D95}"/>
    <cellStyle name="style1594313466025" xfId="3096" xr:uid="{3C59A9BE-739E-4CD8-B426-B5E9C3835AA3}"/>
    <cellStyle name="style1594313466072" xfId="3098" xr:uid="{62379FC9-89D4-4ECE-8799-5860BB5262B7}"/>
    <cellStyle name="style1594313466134" xfId="3095" xr:uid="{1FE65D0F-5DEB-44DF-83FE-C920434DADC4}"/>
    <cellStyle name="style1594313466212" xfId="3100" xr:uid="{DA159BDA-8D94-4321-9FA4-6CBE680A4A50}"/>
    <cellStyle name="style1594313466275" xfId="3097" xr:uid="{2A6CE2EF-AF20-4ED1-838D-76BCCAFCF5F2}"/>
    <cellStyle name="style1594313466337" xfId="3099" xr:uid="{94EF7561-809C-4604-9317-EC384FA2B5FB}"/>
    <cellStyle name="style1594313466400" xfId="3101" xr:uid="{52F3798C-DF22-4AC8-9F22-21E6DB41BB63}"/>
    <cellStyle name="style1594313475150" xfId="3073" xr:uid="{BD8AB3E9-7B9B-4186-A204-9C26F60FAAD4}"/>
    <cellStyle name="style1594313475244" xfId="3072" xr:uid="{AF695934-308C-49A5-9FD0-3BF1CE9379C3}"/>
    <cellStyle name="style1594313475322" xfId="3074" xr:uid="{2A8DA1D2-8B95-463F-B16D-5B651B79281F}"/>
    <cellStyle name="style1594313475384" xfId="3076" xr:uid="{9C60D4B1-1336-41B3-839B-06960056DF68}"/>
    <cellStyle name="style1594313475447" xfId="3078" xr:uid="{35F444FB-7341-48C6-8326-A24829464F2E}"/>
    <cellStyle name="style1594313475525" xfId="3075" xr:uid="{C78082FA-2657-4933-A652-9930FCFA10E1}"/>
    <cellStyle name="style1594313475603" xfId="3077" xr:uid="{525BE2FC-EF4A-4FCC-8825-9204509609A5}"/>
    <cellStyle name="style1594313475681" xfId="3079" xr:uid="{2D5EC1F1-EC88-4C63-B118-E064FDCB7B92}"/>
    <cellStyle name="style1594313475744" xfId="3081" xr:uid="{8FEF6E8B-CAF0-4220-B2BC-992BF16EA993}"/>
    <cellStyle name="style1594313475806" xfId="3083" xr:uid="{8F99DE64-8569-4EA8-9FD3-DF26F47B5DB1}"/>
    <cellStyle name="style1594313475869" xfId="3080" xr:uid="{C07C3D92-AB62-465E-A56A-E750B30C308C}"/>
    <cellStyle name="style1594313475947" xfId="3085" xr:uid="{A987A6BE-6D92-4672-AD65-A74B1DDF71C9}"/>
    <cellStyle name="style1594313476009" xfId="3082" xr:uid="{F129B0D4-AC17-46F1-89A8-20F0B6D6852A}"/>
    <cellStyle name="style1594313476072" xfId="3084" xr:uid="{3E19BC69-098F-46CA-ACDC-6379D30545B4}"/>
    <cellStyle name="style1594313476119" xfId="3086" xr:uid="{1E8115E7-17BA-4B8C-989A-4464ACE501EA}"/>
    <cellStyle name="style1594313484712" xfId="3058" xr:uid="{D22AA336-7091-4D9D-A53D-DCFF767323B6}"/>
    <cellStyle name="style1594313484806" xfId="3057" xr:uid="{4BB04DF2-37C6-4D68-B143-9742A5C1AB43}"/>
    <cellStyle name="style1594313484884" xfId="3059" xr:uid="{617E5A47-8E82-42E6-AE25-51E5ABDDA8AB}"/>
    <cellStyle name="style1594313484947" xfId="3061" xr:uid="{4A84DB44-AD05-4C4E-B9D7-7180ADCB8A1B}"/>
    <cellStyle name="style1594313485009" xfId="3063" xr:uid="{70ADE928-3236-4A4A-8BCF-A5DA7DCBA5FE}"/>
    <cellStyle name="style1594313485087" xfId="3060" xr:uid="{5B4623B5-EF01-4B1C-A215-A0E0EFBDE344}"/>
    <cellStyle name="style1594313485150" xfId="3062" xr:uid="{7EBDED26-8D72-452A-9CBA-090D2F904475}"/>
    <cellStyle name="style1594313485228" xfId="3064" xr:uid="{A93F0524-3FCF-4D63-8524-3F019F237725}"/>
    <cellStyle name="style1594313485322" xfId="3066" xr:uid="{2BC864F1-70CF-4906-ABC7-1329B034C898}"/>
    <cellStyle name="style1594313485369" xfId="3068" xr:uid="{C2686E71-2D86-43B1-AE59-1B5CCF44F162}"/>
    <cellStyle name="style1594313485431" xfId="3065" xr:uid="{FEE81FCE-5550-4AB8-AD5F-BE328538ACC7}"/>
    <cellStyle name="style1594313485509" xfId="3070" xr:uid="{0655AA5D-7FB6-4474-9FF2-C349CBF8F07C}"/>
    <cellStyle name="style1594313485572" xfId="3067" xr:uid="{0C43F3B3-553A-4E7A-9818-4B009D42EF49}"/>
    <cellStyle name="style1594313485634" xfId="3069" xr:uid="{0AA59424-F4FA-471E-B3F5-538E15FED9B6}"/>
    <cellStyle name="style1594313485697" xfId="3071" xr:uid="{D2201F9E-0D0D-4B91-9CC0-019A05B51FA0}"/>
    <cellStyle name="style1594313494244" xfId="3043" xr:uid="{B8E5C281-E660-4AB3-9766-EFE523D87C31}"/>
    <cellStyle name="style1594313494337" xfId="3042" xr:uid="{720B1B7F-6AF4-4ED9-BC76-A6BDE6C18C75}"/>
    <cellStyle name="style1594313494416" xfId="3044" xr:uid="{11E53A40-5E47-4CDC-B7D2-3852DC1FF155}"/>
    <cellStyle name="style1594313494494" xfId="3046" xr:uid="{FD0C8666-160A-4595-95BA-E45B8B67D9A0}"/>
    <cellStyle name="style1594313494556" xfId="3048" xr:uid="{0C8AAFB1-E415-418B-A0DD-AC842750644F}"/>
    <cellStyle name="style1594313494634" xfId="3045" xr:uid="{8E5307CC-FC59-4DA2-AE50-0191DCF48A12}"/>
    <cellStyle name="style1594313494712" xfId="3047" xr:uid="{B0DCDEBB-70FD-416B-A671-0D73C8FE1594}"/>
    <cellStyle name="style1594313494806" xfId="3049" xr:uid="{B212FCC7-6F54-443C-B02E-A8B2043B6217}"/>
    <cellStyle name="style1594313494884" xfId="3051" xr:uid="{2B992811-36D3-4434-BF83-22BF4FB9D155}"/>
    <cellStyle name="style1594313494947" xfId="3053" xr:uid="{BF033872-9705-452E-BB84-B50EB039FC44}"/>
    <cellStyle name="style1594313495009" xfId="3050" xr:uid="{42053E7F-1F84-473D-A8A5-0578FC1DF900}"/>
    <cellStyle name="style1594313495087" xfId="3055" xr:uid="{3868076E-9242-4037-96C3-9D56AC796437}"/>
    <cellStyle name="style1594313495166" xfId="3052" xr:uid="{29B9A14D-F2F0-411E-B2EE-8852E0E7E876}"/>
    <cellStyle name="style1594313495228" xfId="3054" xr:uid="{467DE34D-8E98-4820-B855-56D4F494DFF4}"/>
    <cellStyle name="style1594313495291" xfId="3056" xr:uid="{5AB7F73B-B514-430B-A8B7-14A0142E2E28}"/>
    <cellStyle name="style1594313503478" xfId="3028" xr:uid="{97A0D413-8C51-4DED-AAA8-84EB62AFA189}"/>
    <cellStyle name="style1594313503572" xfId="3027" xr:uid="{8415FFC9-E32F-4545-8266-6B470DD22FB4}"/>
    <cellStyle name="style1594313503650" xfId="3029" xr:uid="{301D92A3-640A-4945-BC1B-5C823F323470}"/>
    <cellStyle name="style1594313503712" xfId="3031" xr:uid="{165B8402-FBD4-4A70-BD50-820A09033661}"/>
    <cellStyle name="style1594313503775" xfId="3033" xr:uid="{9387EB1F-8100-494B-BC90-69965ED5310D}"/>
    <cellStyle name="style1594313503853" xfId="3030" xr:uid="{E4A6277F-EFC9-4884-9CE5-AEC468BDF9C7}"/>
    <cellStyle name="style1594313503916" xfId="3032" xr:uid="{3DD31FC0-13DE-4A6F-B66F-97CDE5ED8BEE}"/>
    <cellStyle name="style1594313503994" xfId="3034" xr:uid="{DB9AE74D-3261-46E9-9AFA-631E1BDC1E85}"/>
    <cellStyle name="style1594313504072" xfId="3036" xr:uid="{1A765DAE-0E74-4D95-9EBF-5D8FA9E0A4DA}"/>
    <cellStyle name="style1594313504134" xfId="3038" xr:uid="{89A607A2-16CD-417C-9F2E-2231E4601EF8}"/>
    <cellStyle name="style1594313504197" xfId="3035" xr:uid="{74382D0F-084E-46ED-AB14-B9F8EC583FF7}"/>
    <cellStyle name="style1594313504275" xfId="3040" xr:uid="{2801CE07-AE1C-4B5F-B693-12FC93031A0C}"/>
    <cellStyle name="style1594313504338" xfId="3037" xr:uid="{D2418A71-2123-41DE-968B-9C3C56744E51}"/>
    <cellStyle name="style1594313504400" xfId="3039" xr:uid="{F4118095-8BC2-4197-9D85-673ABEC1566F}"/>
    <cellStyle name="style1594313504447" xfId="3041" xr:uid="{B3E05953-88B8-4DE8-B11A-F6885B3940BA}"/>
    <cellStyle name="style1594313512963" xfId="3013" xr:uid="{46FB1992-9E34-459A-B0CC-FA5CEA02AEE2}"/>
    <cellStyle name="style1594313513041" xfId="3012" xr:uid="{348443E3-ED05-47C9-A6E8-F7E48F1DA6CF}"/>
    <cellStyle name="style1594313513119" xfId="3014" xr:uid="{AEDC7F04-F1F7-473C-8B96-E1934B2E0594}"/>
    <cellStyle name="style1594313513197" xfId="3016" xr:uid="{C7D2FD81-BB55-40F8-9E03-B8367A864B76}"/>
    <cellStyle name="style1594313513244" xfId="3018" xr:uid="{367A5AB4-707D-4EF5-9156-0D68DA4161E5}"/>
    <cellStyle name="style1594313513322" xfId="3015" xr:uid="{E8F42C18-ED8F-4B16-AE77-56BD0E8D1689}"/>
    <cellStyle name="style1594313513400" xfId="3017" xr:uid="{F9600677-270A-4917-8DD1-14BD19319799}"/>
    <cellStyle name="style1594313513478" xfId="3019" xr:uid="{A7403D7E-A2D6-42F2-BD98-AC7B8ECD8847}"/>
    <cellStyle name="style1594313513556" xfId="3021" xr:uid="{79E52432-EAB9-406F-818F-754375F34274}"/>
    <cellStyle name="style1594313513619" xfId="3023" xr:uid="{C6706852-C488-45AD-913A-EFC8B9030A14}"/>
    <cellStyle name="style1594313513666" xfId="3020" xr:uid="{CCD5E919-2AF8-40FA-9449-7255122C83EE}"/>
    <cellStyle name="style1594313513744" xfId="3025" xr:uid="{E4F2FD7D-82CC-4559-BF2E-5B321855D7CF}"/>
    <cellStyle name="style1594313513806" xfId="3022" xr:uid="{58DFF38D-6A24-407D-92B4-01B2FD27988B}"/>
    <cellStyle name="style1594313513869" xfId="3024" xr:uid="{36572EB8-2F84-4A8E-A57D-A7049792AD31}"/>
    <cellStyle name="style1594313513931" xfId="3026" xr:uid="{7473FA58-176E-46D4-8FC1-F544EE142587}"/>
    <cellStyle name="style1594313522447" xfId="2998" xr:uid="{628987BA-2CEA-42D0-97A8-811AC625F766}"/>
    <cellStyle name="style1594313522541" xfId="2997" xr:uid="{790C6C44-4E3B-4D3B-B775-C7E5E80EAAA8}"/>
    <cellStyle name="style1594313522619" xfId="2999" xr:uid="{019A7276-12ED-4FDC-AD59-FAFA9F116A9E}"/>
    <cellStyle name="style1594313522697" xfId="3001" xr:uid="{C1D0DC7A-CA24-42A4-A6F3-BB36249A960C}"/>
    <cellStyle name="style1594313522760" xfId="3003" xr:uid="{64558A4F-3334-48C3-BA68-2D172A36C47F}"/>
    <cellStyle name="style1594313522838" xfId="3000" xr:uid="{B3374A29-A8BF-44E0-9CD8-FDBFE41CFD0C}"/>
    <cellStyle name="style1594313522916" xfId="3002" xr:uid="{6D6DAACB-2BCA-494D-8203-4DAA52692FB3}"/>
    <cellStyle name="style1594313523010" xfId="3004" xr:uid="{FD0108C0-AF4E-4D1C-919F-22C292418FD5}"/>
    <cellStyle name="style1594313523088" xfId="3006" xr:uid="{DE882827-E748-42D7-B83E-B689BDA1053F}"/>
    <cellStyle name="style1594313523150" xfId="3008" xr:uid="{3D507D48-DD30-48BB-A366-EFD69BB14A3B}"/>
    <cellStyle name="style1594313523213" xfId="3005" xr:uid="{9F8329F6-6C53-4118-A886-49AF87D19C2A}"/>
    <cellStyle name="style1594313523291" xfId="3010" xr:uid="{28732DAA-5E04-4EBD-A7CA-BC05AEE6F6CA}"/>
    <cellStyle name="style1594313523369" xfId="3007" xr:uid="{7631AF25-B980-4565-8005-7932272CAEF8}"/>
    <cellStyle name="style1594313523431" xfId="3009" xr:uid="{177802E0-760E-4DC0-8814-441275CE6B41}"/>
    <cellStyle name="style1594313523494" xfId="3011" xr:uid="{37275644-F8F1-4755-81B3-FF0CE4E58C4C}"/>
    <cellStyle name="style1594313531916" xfId="2983" xr:uid="{9F67DFB5-B650-4CAA-AF1E-E64B5A82E275}"/>
    <cellStyle name="style1594313532010" xfId="2982" xr:uid="{D95CE9D5-26DA-401B-AFF0-33F619012A49}"/>
    <cellStyle name="style1594313532088" xfId="2984" xr:uid="{07FB29A7-5A3B-4BB0-86D4-D8BC5A6D87AA}"/>
    <cellStyle name="style1594313532166" xfId="2986" xr:uid="{C100ED61-BAF5-4281-AAAB-FE95E1C9DA47}"/>
    <cellStyle name="style1594313532213" xfId="2988" xr:uid="{A7D2CC82-EB26-4A3C-983A-A1A5DDF053F2}"/>
    <cellStyle name="style1594313532291" xfId="2985" xr:uid="{2C46ECFD-4E29-4A3E-A88C-3C6777E352D1}"/>
    <cellStyle name="style1594313532369" xfId="2987" xr:uid="{FC4B67C4-B2E6-4E34-A702-472A45515414}"/>
    <cellStyle name="style1594313532447" xfId="2989" xr:uid="{7A8488E7-817B-4B39-901B-57D6DE56B108}"/>
    <cellStyle name="style1594313532525" xfId="2991" xr:uid="{10CE36D6-F7F0-4524-919E-CC6D0D670198}"/>
    <cellStyle name="style1594313532588" xfId="2993" xr:uid="{98F2DE55-D4B6-4DA2-A08E-E241D12A8A74}"/>
    <cellStyle name="style1594313532650" xfId="2990" xr:uid="{2ED9258C-E057-46F0-AFCC-CB6EDF81C728}"/>
    <cellStyle name="style1594313532728" xfId="2995" xr:uid="{171F687D-4FE5-466A-BD43-171621AC9731}"/>
    <cellStyle name="style1594313532791" xfId="2992" xr:uid="{635E393E-64DB-4A21-B1D4-FCA44F3DC033}"/>
    <cellStyle name="style1594313532838" xfId="2994" xr:uid="{73333B64-3D46-4172-BE95-8C13117F20BC}"/>
    <cellStyle name="style1594313532900" xfId="2996" xr:uid="{2E67EE5C-1D6C-41D2-9E65-D3C68928A5F1}"/>
    <cellStyle name="style1594313541228" xfId="2968" xr:uid="{13B15171-FBB7-47BA-9446-1D12EEF25D3B}"/>
    <cellStyle name="style1594313541322" xfId="2967" xr:uid="{3881FB3C-610D-44EF-90C0-D0114622C620}"/>
    <cellStyle name="style1594313541400" xfId="2969" xr:uid="{5467D64F-A756-4C17-8854-DAC99E7736F8}"/>
    <cellStyle name="style1594313541478" xfId="2971" xr:uid="{EED00B9D-FC18-4BA4-82B9-04C7149410D5}"/>
    <cellStyle name="style1594313541525" xfId="2973" xr:uid="{1F1D8B2D-F0BB-43C1-8365-37D6AC5E917A}"/>
    <cellStyle name="style1594313541603" xfId="2970" xr:uid="{09884E33-95D5-43D0-A2AC-60A0921154F6}"/>
    <cellStyle name="style1594313541682" xfId="2972" xr:uid="{A0DC5F4B-3C53-4ECD-883F-C84570017B29}"/>
    <cellStyle name="style1594313541760" xfId="2974" xr:uid="{2879B666-D96B-4EA8-A4B5-A8550CB9BCB5}"/>
    <cellStyle name="style1594313541838" xfId="2976" xr:uid="{5BD9861A-C9B4-4D9E-A8A8-DB895CB1269E}"/>
    <cellStyle name="style1594313541900" xfId="2978" xr:uid="{C606FF7C-CA18-448A-93F2-5403C1B86F96}"/>
    <cellStyle name="style1594313541963" xfId="2975" xr:uid="{FC7A74F1-8EB9-47EC-91E5-0D82460C8099}"/>
    <cellStyle name="style1594313542041" xfId="2980" xr:uid="{7583D639-9F53-4D31-84B9-1F59162D973E}"/>
    <cellStyle name="style1594313542103" xfId="2977" xr:uid="{D865D8D5-CF65-4CBA-8076-063E63337CBA}"/>
    <cellStyle name="style1594313542166" xfId="2979" xr:uid="{099A5884-FB3A-4F59-BCA3-A206AA2610DF}"/>
    <cellStyle name="style1594313542228" xfId="2981" xr:uid="{ACA76135-7F04-485E-96DC-20B140A45937}"/>
    <cellStyle name="style1594313550541" xfId="2953" xr:uid="{50B36E33-66C1-4B69-AE74-F5AB9C5651FB}"/>
    <cellStyle name="style1594313550635" xfId="2952" xr:uid="{B76B09EA-124D-4F51-803C-AF9D5E8DD0C8}"/>
    <cellStyle name="style1594313550713" xfId="2954" xr:uid="{E834C014-862F-40F4-A5B5-2EDC4A3EE8E9}"/>
    <cellStyle name="style1594313550791" xfId="2956" xr:uid="{05517C2C-05AA-42D0-9392-96A470EA1409}"/>
    <cellStyle name="style1594313550854" xfId="2958" xr:uid="{3FF00970-ADC3-42BF-BC27-0E4AA491641D}"/>
    <cellStyle name="style1594313550932" xfId="2955" xr:uid="{AC612AF3-BE40-4445-9AF2-E2CCA8822B4B}"/>
    <cellStyle name="style1594313551010" xfId="2957" xr:uid="{8F8A30E5-0456-4795-89FA-41B7B1A6AEA7}"/>
    <cellStyle name="style1594313551088" xfId="2959" xr:uid="{42A442E6-D3B0-4FBA-ACFB-DF522EABF5D7}"/>
    <cellStyle name="style1594313551182" xfId="2961" xr:uid="{8D99BB40-978B-45D4-992F-D097271B07C1}"/>
    <cellStyle name="style1594313551244" xfId="2963" xr:uid="{AB6E6B54-C95E-44C5-811A-660061C770E8}"/>
    <cellStyle name="style1594313551291" xfId="2960" xr:uid="{1145DB59-85C9-4FC6-BF88-D0C7AE5C525F}"/>
    <cellStyle name="style1594313551369" xfId="2965" xr:uid="{B6AEE765-78DA-497E-920B-50E74ED477B9}"/>
    <cellStyle name="style1594313551432" xfId="2962" xr:uid="{45DD94CA-04F0-4E7E-B9DC-6EA728A3EC37}"/>
    <cellStyle name="style1594313551494" xfId="2964" xr:uid="{D20F405F-DD6E-4AB2-8763-BC93B984EFFF}"/>
    <cellStyle name="style1594313551557" xfId="2966" xr:uid="{23A55883-3EB0-44CB-BEF2-262EC237C30D}"/>
    <cellStyle name="style1594313560150" xfId="2938" xr:uid="{FF7C971D-5AAB-4695-A7B3-228DABE80B06}"/>
    <cellStyle name="style1594313560244" xfId="2937" xr:uid="{4A0CFFC5-57B2-4079-9DDB-F5ED6008A46B}"/>
    <cellStyle name="style1594313560322" xfId="2939" xr:uid="{1E7B93C5-03FB-4408-9BE3-B978B6140B99}"/>
    <cellStyle name="style1594313560400" xfId="2941" xr:uid="{C57BF967-2621-4AEA-A140-70DF3828B106}"/>
    <cellStyle name="style1594313560463" xfId="2943" xr:uid="{F8178A30-C182-4A0B-93CE-4B437F62592A}"/>
    <cellStyle name="style1594313560541" xfId="2940" xr:uid="{6551CB91-3576-4302-BA07-7ED1DAE2C925}"/>
    <cellStyle name="style1594313560619" xfId="2942" xr:uid="{524ECA13-5BDB-42D0-9D7F-93433C576382}"/>
    <cellStyle name="style1594313560697" xfId="2944" xr:uid="{6091DEE7-FC0D-4B90-850E-C27754D4CCB6}"/>
    <cellStyle name="style1594313560775" xfId="2946" xr:uid="{A14C87B4-0ABA-4E74-B35E-E483AF2466D5}"/>
    <cellStyle name="style1594313560838" xfId="2948" xr:uid="{80C79B43-0370-4998-9666-3D993CAA8CCC}"/>
    <cellStyle name="style1594313560900" xfId="2945" xr:uid="{51645DF8-0D13-4B36-95BB-5B8AAC536AAE}"/>
    <cellStyle name="style1594313560979" xfId="2950" xr:uid="{A11F3238-8D9D-4693-B4E8-31989270DE9F}"/>
    <cellStyle name="style1594313561057" xfId="2947" xr:uid="{885E59A7-3365-48E6-A128-D79A7D0C9B7D}"/>
    <cellStyle name="style1594313561119" xfId="2949" xr:uid="{FCA08E18-F6A6-4FE9-80FC-1372294108F0}"/>
    <cellStyle name="style1594313561182" xfId="2951" xr:uid="{FA9D9854-3A2D-4070-9201-8E40B83CEBA0}"/>
    <cellStyle name="style1594313569510" xfId="2923" xr:uid="{AD70245E-249F-441A-B675-888F58639560}"/>
    <cellStyle name="style1594313569604" xfId="2922" xr:uid="{6E4F7589-A1E3-4CD5-A5FD-86D3E2836F0E}"/>
    <cellStyle name="style1594313569682" xfId="2924" xr:uid="{79CFBC3C-2FFF-4A73-9BB5-18E855DD0FBF}"/>
    <cellStyle name="style1594313569744" xfId="2926" xr:uid="{52C33F80-9933-4A36-8AE7-38820345B5C1}"/>
    <cellStyle name="style1594313569807" xfId="2928" xr:uid="{50BF04E0-20B0-4B10-9966-4A45816BF603}"/>
    <cellStyle name="style1594313569885" xfId="2925" xr:uid="{B99C2B1F-B27C-483A-AA39-40F4A7C0023D}"/>
    <cellStyle name="style1594313569979" xfId="2927" xr:uid="{FA32D680-A2F3-43FA-9306-35BC6A1A18C4}"/>
    <cellStyle name="style1594313570057" xfId="2929" xr:uid="{F9032AC7-D909-43B3-9FEE-C00A56EE7C28}"/>
    <cellStyle name="style1594313570135" xfId="2931" xr:uid="{802867B5-4571-412A-A5DB-6A144A084F9D}"/>
    <cellStyle name="style1594313570197" xfId="2933" xr:uid="{3DCEB336-2B26-44CA-99B3-89A64CF03D04}"/>
    <cellStyle name="style1594313570260" xfId="2930" xr:uid="{9CE8EB01-0E6E-4C7F-A22A-0B0CD34F68BF}"/>
    <cellStyle name="style1594313570338" xfId="2935" xr:uid="{466BCC09-D607-4882-B3B7-FF82493D55D1}"/>
    <cellStyle name="style1594313570401" xfId="2932" xr:uid="{47527793-898F-4226-A95B-D03C4DD5033B}"/>
    <cellStyle name="style1594313570463" xfId="2934" xr:uid="{0CF43297-3EB0-4E8B-8202-007D5889B9B0}"/>
    <cellStyle name="style1594313570510" xfId="2936" xr:uid="{61EFFA30-ADA5-4CD0-8D68-B0D7AFFB0C85}"/>
    <cellStyle name="style1594313578916" xfId="2908" xr:uid="{60305172-325A-47A6-B6D0-5D546780620A}"/>
    <cellStyle name="style1594313579010" xfId="2907" xr:uid="{22AB93CC-03F2-45B6-B539-943D640A03ED}"/>
    <cellStyle name="style1594313579088" xfId="2909" xr:uid="{B95B9B6D-1650-40DF-B6A4-E8047069F6FC}"/>
    <cellStyle name="style1594313579151" xfId="2911" xr:uid="{191253E6-5E34-4B39-89D3-50573CC65776}"/>
    <cellStyle name="style1594313579213" xfId="2913" xr:uid="{5C5C3964-76D7-477E-A6BA-D25A5AD26F77}"/>
    <cellStyle name="style1594313579291" xfId="2910" xr:uid="{85F840C9-8BA7-4138-AF95-464EDAC54C88}"/>
    <cellStyle name="style1594313579369" xfId="2912" xr:uid="{9F8B1219-92CF-4472-BDB4-60C80AB1E864}"/>
    <cellStyle name="style1594313579448" xfId="2914" xr:uid="{B3E0316C-519A-491A-89CB-FEE2392D56B1}"/>
    <cellStyle name="style1594313579526" xfId="2916" xr:uid="{EA67E336-FCD2-422D-9C86-D44A19602E31}"/>
    <cellStyle name="style1594313579588" xfId="2918" xr:uid="{9E17F856-4C16-4A75-8427-A5A02E90B20F}"/>
    <cellStyle name="style1594313579651" xfId="2915" xr:uid="{B759A547-B567-4738-A6AA-F9FA9416DBC5}"/>
    <cellStyle name="style1594313579744" xfId="2920" xr:uid="{4A675B1B-AFC1-4663-9E23-9B04184712F1}"/>
    <cellStyle name="style1594313579791" xfId="2917" xr:uid="{6F9BA246-66D7-498E-9C4F-05842FE00C9D}"/>
    <cellStyle name="style1594313579854" xfId="2919" xr:uid="{A4129428-72E4-4274-A9BF-864BFA66B6F1}"/>
    <cellStyle name="style1594313579916" xfId="2921" xr:uid="{4AA360FD-F17E-427A-B8E7-8B49330A8AA1}"/>
    <cellStyle name="style1594313588369" xfId="2893" xr:uid="{1CBEAE95-2C95-4C59-84BC-1E58EC598F20}"/>
    <cellStyle name="style1594313588463" xfId="2892" xr:uid="{2990C5E0-BA6D-4AA7-A5EF-CBBA513210DD}"/>
    <cellStyle name="style1594313588541" xfId="2894" xr:uid="{3C2819FB-451A-4CEC-A507-6F97721654B7}"/>
    <cellStyle name="style1594313588604" xfId="2896" xr:uid="{C3AB5DCF-F392-4393-9E63-C89AEA630B0C}"/>
    <cellStyle name="style1594313588666" xfId="2898" xr:uid="{30838F8D-2F72-456D-AAB7-EC4F14C88E19}"/>
    <cellStyle name="style1594313588744" xfId="2895" xr:uid="{BA57FD10-E165-45ED-A86D-2D5CBFE4A134}"/>
    <cellStyle name="style1594313588823" xfId="2897" xr:uid="{7616D4C9-58B7-4D44-A92F-114AB9D9E4E4}"/>
    <cellStyle name="style1594313588901" xfId="2899" xr:uid="{466425B3-08E9-43BD-931C-BE835EC37B6D}"/>
    <cellStyle name="style1594313588979" xfId="2901" xr:uid="{B3E7DBF4-4DDE-40C5-A3D9-3D768911B9C7}"/>
    <cellStyle name="style1594313589041" xfId="2903" xr:uid="{44F53BD4-6359-4886-B6D9-D5328003DF61}"/>
    <cellStyle name="style1594313589088" xfId="2900" xr:uid="{9D32FC75-E3BD-46BE-8C84-E70025CED33F}"/>
    <cellStyle name="style1594313589182" xfId="2905" xr:uid="{AD230E7C-D843-47C4-98A0-751B85976AE8}"/>
    <cellStyle name="style1594313589244" xfId="2902" xr:uid="{749E25F8-A689-4AC8-ADBE-134A827D5036}"/>
    <cellStyle name="style1594313589307" xfId="2904" xr:uid="{187B1A5D-63C9-4600-88DB-64F0C2D1B49E}"/>
    <cellStyle name="style1594313589369" xfId="2906" xr:uid="{1782B874-2ABC-4607-84B0-EE35BA28940D}"/>
    <cellStyle name="style1594313597963" xfId="2878" xr:uid="{ADAAA592-80A1-4F8F-BE7A-0B6B1D8FE440}"/>
    <cellStyle name="style1594313598057" xfId="2877" xr:uid="{B4E1B5FB-08BF-4D8B-85CD-48CCF0C80BD6}"/>
    <cellStyle name="style1594313598151" xfId="2879" xr:uid="{11E0A3C2-68A2-4D71-93CD-6EB0A321BA19}"/>
    <cellStyle name="style1594313598213" xfId="2881" xr:uid="{7110B6EA-16EA-4382-ABB1-A28F44572C3F}"/>
    <cellStyle name="style1594313598276" xfId="2883" xr:uid="{F132AFE4-12C3-4D94-93C9-CD7A97A6D679}"/>
    <cellStyle name="style1594313598370" xfId="2880" xr:uid="{7E7E9F94-526C-4EAB-AC5B-A8D2D0AF429E}"/>
    <cellStyle name="style1594313598448" xfId="2882" xr:uid="{410AB9CD-CB92-4406-AB6F-D1B01658F5C9}"/>
    <cellStyle name="style1594313598526" xfId="2884" xr:uid="{FE280426-7E4E-499E-8C14-5DEF070E77BE}"/>
    <cellStyle name="style1594313598604" xfId="2886" xr:uid="{FCC3BDE0-D0E6-4B3C-85D2-50976BBBE974}"/>
    <cellStyle name="style1594313598666" xfId="2888" xr:uid="{1810F024-D447-4151-A757-C17C706187C6}"/>
    <cellStyle name="style1594313598729" xfId="2885" xr:uid="{E2F84793-9354-40DC-A57F-D06FB03A9705}"/>
    <cellStyle name="style1594313598807" xfId="2890" xr:uid="{29E50672-DF2E-4547-AC13-FE543ED33C88}"/>
    <cellStyle name="style1594313598870" xfId="2887" xr:uid="{8DC1A08E-2AE9-43A9-B63C-C8F39FC758CA}"/>
    <cellStyle name="style1594313598932" xfId="2889" xr:uid="{77C8082E-E18A-4259-9C6A-95D421A3D3B1}"/>
    <cellStyle name="style1594313598995" xfId="2891" xr:uid="{DC6C70EA-9D36-4024-A6EB-2DA0ECEB05FA}"/>
    <cellStyle name="style1594313607635" xfId="2863" xr:uid="{C436135A-9DFF-4CD5-93F2-CF315092CD7C}"/>
    <cellStyle name="style1594313607729" xfId="2862" xr:uid="{9CE65B77-7E8A-48ED-B008-C2D9CDBEEBF7}"/>
    <cellStyle name="style1594313607807" xfId="2864" xr:uid="{D26BF500-4C1A-4E46-AE52-98362A5B24C6}"/>
    <cellStyle name="style1594313607885" xfId="2866" xr:uid="{5779FC09-DC64-4423-A4BD-CAC7D96404D6}"/>
    <cellStyle name="style1594313607948" xfId="2868" xr:uid="{8DF93669-DB71-4FDD-825B-126F80807832}"/>
    <cellStyle name="style1594313608042" xfId="2865" xr:uid="{4D75503C-82BD-4863-BBB3-54225DC150E4}"/>
    <cellStyle name="style1594313608135" xfId="2867" xr:uid="{1EA12E3A-B464-4170-A26C-027F265A183F}"/>
    <cellStyle name="style1594313608213" xfId="2869" xr:uid="{B9F9451B-A9CA-48E4-9568-A847686463BA}"/>
    <cellStyle name="style1594313608307" xfId="2871" xr:uid="{FBDFE3AE-CCE6-41F7-961D-1B472AD3CDDD}"/>
    <cellStyle name="style1594313608370" xfId="2873" xr:uid="{9FC32B7B-E49D-42CB-9861-9CEE1F7A767E}"/>
    <cellStyle name="style1594313608432" xfId="2870" xr:uid="{814DCF52-0629-48E5-9669-934B4C1EF0C7}"/>
    <cellStyle name="style1594313608510" xfId="2875" xr:uid="{66D95095-507D-4A7B-97F7-DE5FEF403669}"/>
    <cellStyle name="style1594313608573" xfId="2872" xr:uid="{A863C722-C195-49CA-AC24-FDA2F1413462}"/>
    <cellStyle name="style1594313608635" xfId="2874" xr:uid="{3D351BB7-D2AF-41DB-A2CA-53D17A0378E8}"/>
    <cellStyle name="style1594313608698" xfId="2876" xr:uid="{E43D3B49-96D0-40B0-8BA4-20B848DDFF0E}"/>
    <cellStyle name="style1594313617127" xfId="2848" xr:uid="{D55702FD-CDD3-4AFB-BC4F-ADE797D8D6EB}"/>
    <cellStyle name="style1594313617220" xfId="2847" xr:uid="{C44B9352-7073-4E62-9901-0DE1F156153C}"/>
    <cellStyle name="style1594313617299" xfId="2849" xr:uid="{BF2960F1-A10D-4DE3-B357-A716A6C8FC14}"/>
    <cellStyle name="style1594313617361" xfId="2851" xr:uid="{2E39E39A-7BF6-45E7-B735-8092ABDE1F6A}"/>
    <cellStyle name="style1594313617424" xfId="2853" xr:uid="{6F44013F-CD69-4683-B576-0BD2F7B2A956}"/>
    <cellStyle name="style1594313617502" xfId="2850" xr:uid="{A3EC0125-48EC-4C65-A22F-4E9A2078D1B9}"/>
    <cellStyle name="style1594313617580" xfId="2852" xr:uid="{FDB3E9B6-E63E-4E73-BEF8-11D61ED6539F}"/>
    <cellStyle name="style1594313617642" xfId="2854" xr:uid="{8933224E-5FBD-440B-87C6-4C54DAC5AEA5}"/>
    <cellStyle name="style1594313617721" xfId="2856" xr:uid="{8ECF56C4-CB88-43EE-88A5-8243EDE1DA7A}"/>
    <cellStyle name="style1594313617783" xfId="2858" xr:uid="{99954B8C-B4A7-4E77-B852-F5AFDDF0EC22}"/>
    <cellStyle name="style1594313617846" xfId="2855" xr:uid="{4502E619-3F00-4FE6-9605-6687FB344FF1}"/>
    <cellStyle name="style1594313617924" xfId="2860" xr:uid="{57D9FBA2-FC03-4ACD-9550-2219B4883900}"/>
    <cellStyle name="style1594313617986" xfId="2857" xr:uid="{7548A734-B1A5-44A5-9626-D36E0A087617}"/>
    <cellStyle name="style1594313618049" xfId="2859" xr:uid="{402D34D0-7BC2-4307-B669-387A4803A296}"/>
    <cellStyle name="style1594313618111" xfId="2861" xr:uid="{FC6C900A-8594-42D0-9E8C-8D130811247C}"/>
    <cellStyle name="style1594313626533" xfId="2833" xr:uid="{7DC7ED89-D9E9-460E-9AF0-88DB7565C8A9}"/>
    <cellStyle name="style1594313626627" xfId="2832" xr:uid="{00A1871B-4E07-4588-A62D-6750DA438939}"/>
    <cellStyle name="style1594313626705" xfId="2834" xr:uid="{AAE759E1-E449-415C-8196-17ACCB304059}"/>
    <cellStyle name="style1594313626767" xfId="2836" xr:uid="{02951B44-4FAD-4842-9720-3A4DF58F24DD}"/>
    <cellStyle name="style1594313626830" xfId="2838" xr:uid="{6F96910E-DD85-496C-A3EC-A65224B42782}"/>
    <cellStyle name="style1594313626908" xfId="2835" xr:uid="{504B8B4E-5B49-4DE0-88F9-C2DB429F150E}"/>
    <cellStyle name="style1594313626986" xfId="2837" xr:uid="{09BAF504-7A46-4244-8F06-8BF534551F61}"/>
    <cellStyle name="style1594313627064" xfId="2839" xr:uid="{DD55AFEE-BB4C-4490-8BE5-4F403440CB31}"/>
    <cellStyle name="style1594313627142" xfId="2841" xr:uid="{828A3752-95C0-43C7-B03F-03C6AE1767FB}"/>
    <cellStyle name="style1594313627205" xfId="2843" xr:uid="{9B45DA69-986E-4D62-9DAE-68C2DAB81BC2}"/>
    <cellStyle name="style1594313627267" xfId="2840" xr:uid="{3B0C4F45-BAC9-4C83-89AF-57E7611B3973}"/>
    <cellStyle name="style1594313627346" xfId="2845" xr:uid="{A6E55226-0898-43CA-B9D6-B7FA93AFB8D2}"/>
    <cellStyle name="style1594313627408" xfId="2842" xr:uid="{79C5972B-CA06-4E3D-A5FA-D537C5988B94}"/>
    <cellStyle name="style1594313627471" xfId="2844" xr:uid="{0DD95A9B-9031-4153-A273-7D2A92EF6979}"/>
    <cellStyle name="style1594313627533" xfId="2846" xr:uid="{A6F258CF-BB6F-4D48-B5C3-D01BF9FC06CF}"/>
    <cellStyle name="style1594313636111" xfId="2818" xr:uid="{A6961A0E-C06A-4EC5-832A-60BBD70CC4D7}"/>
    <cellStyle name="style1594313636205" xfId="2817" xr:uid="{868C5072-5734-496F-9D86-1F26F486DF48}"/>
    <cellStyle name="style1594313636283" xfId="2819" xr:uid="{86FD56C5-5A16-4243-8AB5-44B8072C0632}"/>
    <cellStyle name="style1594313636346" xfId="2821" xr:uid="{0F0C087D-2617-47D7-ACA6-F46964F27E62}"/>
    <cellStyle name="style1594313636408" xfId="2823" xr:uid="{51AE0E31-7F3A-4F59-ADB4-9F6902299131}"/>
    <cellStyle name="style1594313636486" xfId="2820" xr:uid="{637FF008-CDB8-48FC-B681-692CD099C489}"/>
    <cellStyle name="style1594313636564" xfId="2822" xr:uid="{0CF75EAE-4E1B-45BF-A34F-4B2AAEB96D44}"/>
    <cellStyle name="style1594313636643" xfId="2824" xr:uid="{E5E09C01-0B42-4628-A50E-8DE717076448}"/>
    <cellStyle name="style1594313636721" xfId="2826" xr:uid="{FA3E66B6-D353-4AF4-86E4-855F18640E1B}"/>
    <cellStyle name="style1594313636768" xfId="2828" xr:uid="{3C48B570-006C-46F6-967E-E881619A39CD}"/>
    <cellStyle name="style1594313636846" xfId="2825" xr:uid="{66E08848-4657-4486-8495-0264A9DAD7A2}"/>
    <cellStyle name="style1594313636908" xfId="2830" xr:uid="{34587099-834C-457F-8CF1-589E18A9783D}"/>
    <cellStyle name="style1594313636971" xfId="2827" xr:uid="{6D3A8798-6D60-48B4-A9A9-B6F27FE63B8E}"/>
    <cellStyle name="style1594313637033" xfId="2829" xr:uid="{62554E1A-838D-4D2D-B125-5C28238595B4}"/>
    <cellStyle name="style1594313637096" xfId="2831" xr:uid="{5735A1C6-3D06-4162-B940-1C2F28D35A01}"/>
    <cellStyle name="style1594313645673" xfId="2803" xr:uid="{F0EC9232-270D-460C-8E93-642F1004128C}"/>
    <cellStyle name="style1594313645765" xfId="2802" xr:uid="{AA7642FB-FA49-4072-A54C-292A1E20E05B}"/>
    <cellStyle name="style1594313645846" xfId="2804" xr:uid="{08653014-5944-4FCA-B5EC-D58C5F31A64F}"/>
    <cellStyle name="style1594313645916" xfId="2806" xr:uid="{F7AE4FB4-D396-4266-A1D4-8A3FC6EBD27E}"/>
    <cellStyle name="style1594313645976" xfId="2808" xr:uid="{BBC29EB8-0046-4899-976C-A343FAE81E72}"/>
    <cellStyle name="style1594313646054" xfId="2805" xr:uid="{65EF5AC0-075C-48C8-811B-4F4B09DAA11A}"/>
    <cellStyle name="style1594313646133" xfId="2807" xr:uid="{344682A4-EB4D-4292-B0C3-3CE538541E3B}"/>
    <cellStyle name="style1594313646214" xfId="2809" xr:uid="{F7F19228-2CA8-4998-B9AD-999A86E87801}"/>
    <cellStyle name="style1594313646294" xfId="2811" xr:uid="{48DB53F2-FC92-4A54-92A3-5EDA427C971A}"/>
    <cellStyle name="style1594313646353" xfId="2813" xr:uid="{5559F69C-210D-4F13-B536-254E9B233BB1}"/>
    <cellStyle name="style1594313646419" xfId="2810" xr:uid="{91479517-98B0-4A31-B17D-B004BBC8EC1C}"/>
    <cellStyle name="style1594313646498" xfId="2815" xr:uid="{4997043C-F4F1-4A99-82EB-F850E079A3DE}"/>
    <cellStyle name="style1594313646560" xfId="2812" xr:uid="{A8FF1C47-8259-4F61-8DFC-A9C49ECAB0C6}"/>
    <cellStyle name="style1594313646619" xfId="2814" xr:uid="{BE35A8E9-6F28-4CC0-B15D-40DFFC941E30}"/>
    <cellStyle name="style1594313646677" xfId="2816" xr:uid="{14236032-D57E-434D-9944-DF8288387CC3}"/>
    <cellStyle name="style1594313654874" xfId="2788" xr:uid="{7A56783B-85E7-4C0D-BB49-CED7212AD993}"/>
    <cellStyle name="style1594313654968" xfId="2787" xr:uid="{622AC705-E1E4-4372-9602-908B6CDBB46F}"/>
    <cellStyle name="style1594313655047" xfId="2789" xr:uid="{43FD95DE-9E4E-4DAF-A583-ED739ADCA7B6}"/>
    <cellStyle name="style1594313655118" xfId="2791" xr:uid="{B8F53ABA-2DFC-4B2E-8F26-00DB361B313E}"/>
    <cellStyle name="style1594313655177" xfId="2793" xr:uid="{0D2D5575-80C5-4694-A423-D06E424B6351}"/>
    <cellStyle name="style1594313655262" xfId="2790" xr:uid="{27C13536-8D47-4CA5-9FCC-BAAB816BDA88}"/>
    <cellStyle name="style1594313655344" xfId="2792" xr:uid="{9DBCBF46-6501-4BD0-AF8A-9FF8CDA5EEA1}"/>
    <cellStyle name="style1594313655422" xfId="2794" xr:uid="{64761FB0-F4C4-416F-BA4C-F51B0260019B}"/>
    <cellStyle name="style1594313655499" xfId="2796" xr:uid="{E46AF8D3-6E94-4C30-9D82-09502FE693B7}"/>
    <cellStyle name="style1594313655556" xfId="2798" xr:uid="{240C17B3-9BE5-40B6-9B1A-D10057848B20}"/>
    <cellStyle name="style1594313655623" xfId="2795" xr:uid="{8837804B-149C-4433-B8D4-60D41AD34DBF}"/>
    <cellStyle name="style1594313655703" xfId="2800" xr:uid="{6FFE8CC9-6B0A-442A-B81F-F324D932F95B}"/>
    <cellStyle name="style1594313655766" xfId="2797" xr:uid="{88DE595F-8C1A-40F3-8196-FBB02C18CF40}"/>
    <cellStyle name="style1594313655827" xfId="2799" xr:uid="{5C179EC1-2D89-4347-AB8D-377AA2857EB1}"/>
    <cellStyle name="style1594313655888" xfId="2801" xr:uid="{ECB24C2F-B374-47B2-96D4-BE88AC16E29D}"/>
    <cellStyle name="style1594313664190" xfId="2773" xr:uid="{F9717BB8-2E1B-42FC-8060-C14E04D4C4D5}"/>
    <cellStyle name="style1594313664293" xfId="2772" xr:uid="{51D54951-3EAF-452D-9453-49434B5655E9}"/>
    <cellStyle name="style1594313664385" xfId="2774" xr:uid="{7FEAD5AF-C576-49EE-813B-2589F4BD4881}"/>
    <cellStyle name="style1594313664460" xfId="2776" xr:uid="{23E173AE-20FF-4B14-937D-77A856AEFA7E}"/>
    <cellStyle name="style1594313664523" xfId="2778" xr:uid="{040D92CF-08E1-4135-9D15-1881059E1FC2}"/>
    <cellStyle name="style1594313664604" xfId="2775" xr:uid="{08B021EA-A943-4972-8B5D-5EBF52ACBB05}"/>
    <cellStyle name="style1594313664685" xfId="2777" xr:uid="{C0D90FC0-B769-4B1D-91DF-BE60333E43D7}"/>
    <cellStyle name="style1594313664765" xfId="2779" xr:uid="{0FB9C38E-39A3-40CE-9EC1-F607525224B1}"/>
    <cellStyle name="style1594313664846" xfId="2781" xr:uid="{D441583D-537B-4B37-BFA0-65CD70F62B0E}"/>
    <cellStyle name="style1594313664908" xfId="2783" xr:uid="{01E4C95A-1AD4-4680-9709-DB133ED7928B}"/>
    <cellStyle name="style1594313664968" xfId="2780" xr:uid="{876C43CC-6DC1-4E1D-BC05-08EB084132CB}"/>
    <cellStyle name="style1594313665052" xfId="2785" xr:uid="{2006ED7E-292D-4AE7-A4B7-2425824A2862}"/>
    <cellStyle name="style1594313665118" xfId="2782" xr:uid="{84841B20-7555-47C7-8B36-5DC882F96225}"/>
    <cellStyle name="style1594313665179" xfId="2784" xr:uid="{7E6E1AE7-B5CF-4B17-9745-92D234BA4E0E}"/>
    <cellStyle name="style1594313665241" xfId="2786" xr:uid="{6939B7D4-4DA2-4625-A9CF-52CC6DF37926}"/>
    <cellStyle name="style1594313673531" xfId="2758" xr:uid="{E43C82D9-7530-4EA4-9132-610214300DEA}"/>
    <cellStyle name="style1594313673621" xfId="2757" xr:uid="{B05D7805-B26B-48E5-A75A-6B5B3A0D39BC}"/>
    <cellStyle name="style1594313673698" xfId="2759" xr:uid="{BAE174CC-B888-4D29-928A-2212F9C08A09}"/>
    <cellStyle name="style1594313673767" xfId="2761" xr:uid="{A489B437-C8D2-4A7E-9114-F75173180A60}"/>
    <cellStyle name="style1594313673828" xfId="2763" xr:uid="{0AF34F84-9621-4AA6-B249-8CB500E09946}"/>
    <cellStyle name="style1594313673906" xfId="2760" xr:uid="{AA41060E-733A-405F-B7C1-B86D4DE71A23}"/>
    <cellStyle name="style1594313673987" xfId="2762" xr:uid="{375DB238-AF68-43D2-AC0D-FCFCCC88C95F}"/>
    <cellStyle name="style1594313674067" xfId="2764" xr:uid="{095C5119-7920-44BB-B0E6-BF22765183C0}"/>
    <cellStyle name="style1594313674147" xfId="2766" xr:uid="{DBB3456B-6986-485C-AF38-840BF22353DB}"/>
    <cellStyle name="style1594313674206" xfId="2768" xr:uid="{54BA7C1B-4ADD-440A-8D15-24ECD50B4EE7}"/>
    <cellStyle name="style1594313674268" xfId="2765" xr:uid="{8D42D310-4B0A-42FA-BD68-439DA6AD422F}"/>
    <cellStyle name="style1594313674345" xfId="2770" xr:uid="{00B7D63C-BBA3-4E6F-9C72-A19CCFC4CE91}"/>
    <cellStyle name="style1594313674405" xfId="2767" xr:uid="{D5E1E95B-3DDE-4AD2-BB06-DB0CA7BB8818}"/>
    <cellStyle name="style1594313674464" xfId="2769" xr:uid="{BE37CE6E-8A12-4264-9609-AEA69E4C671A}"/>
    <cellStyle name="style1594313674521" xfId="2771" xr:uid="{B41E4790-A2C3-4D9F-98DB-1C8E0954D4BB}"/>
    <cellStyle name="style1594313682546" xfId="2743" xr:uid="{495000AA-FB6B-48C8-B677-E2A09DE46B7B}"/>
    <cellStyle name="style1594313682642" xfId="2742" xr:uid="{9CC1D781-91DF-4020-8054-A98D863B9F52}"/>
    <cellStyle name="style1594313682724" xfId="2744" xr:uid="{83EC0B30-F061-48CD-B21D-213C4F1BF96A}"/>
    <cellStyle name="style1594313682799" xfId="2746" xr:uid="{8733D1B7-E657-4907-AA3B-C26AEAC8178D}"/>
    <cellStyle name="style1594313682863" xfId="2748" xr:uid="{BCB9F857-E6CA-420E-AB03-3CC42FF8DBB8}"/>
    <cellStyle name="style1594313682946" xfId="2745" xr:uid="{58CB6668-5148-4930-99F0-E4F17493C937}"/>
    <cellStyle name="style1594313683032" xfId="2747" xr:uid="{CA10C3CA-FD7E-432E-B4DD-E23BCEF65905}"/>
    <cellStyle name="style1594313683114" xfId="2749" xr:uid="{D2E588E4-C3F2-4E42-B779-4EA1EBB91BFD}"/>
    <cellStyle name="style1594313683198" xfId="2751" xr:uid="{2BF48AAF-2681-4B46-8EC2-D9B0B758D96F}"/>
    <cellStyle name="style1594313683257" xfId="2753" xr:uid="{D8D86517-5A1D-486D-B1E0-BD87F8810147}"/>
    <cellStyle name="style1594313683321" xfId="2750" xr:uid="{39C47144-D2FD-4A81-A23C-1D4D341567F7}"/>
    <cellStyle name="style1594313683402" xfId="2755" xr:uid="{4DD8051C-1DA5-43BA-AC3D-B7E7960DBA12}"/>
    <cellStyle name="style1594313683468" xfId="2752" xr:uid="{953F1320-3B23-4472-8E74-3F8313119695}"/>
    <cellStyle name="style1594313683528" xfId="2754" xr:uid="{597D16AF-53E1-47A1-9FB4-769B5CD917B6}"/>
    <cellStyle name="style1594313683592" xfId="2756" xr:uid="{7FBC1667-24E9-4548-B80D-25F97C60C408}"/>
    <cellStyle name="style1594313691757" xfId="2728" xr:uid="{57407073-A04E-4008-8B78-C9EC88C3B0E5}"/>
    <cellStyle name="style1594313691850" xfId="2727" xr:uid="{8376FB10-E33B-411E-A62B-821094F10CCD}"/>
    <cellStyle name="style1594313691930" xfId="2729" xr:uid="{21F8A950-EA49-45D2-BF1D-A62368877921}"/>
    <cellStyle name="style1594313692004" xfId="2731" xr:uid="{76224387-9A1A-4CAB-8F72-0FC29B8AF633}"/>
    <cellStyle name="style1594313692064" xfId="2733" xr:uid="{35DCF99E-5ADE-41D4-8BCB-8CBBBB5B0739}"/>
    <cellStyle name="style1594313692144" xfId="2730" xr:uid="{02D76D36-DE54-49FB-8522-9DDE3B520D32}"/>
    <cellStyle name="style1594313692224" xfId="2732" xr:uid="{95CCA004-5B25-4AFC-83FD-2488289B5A03}"/>
    <cellStyle name="style1594313692305" xfId="2734" xr:uid="{3AE8E693-56A7-4652-B1B1-702A2AB49FCD}"/>
    <cellStyle name="style1594313692388" xfId="2736" xr:uid="{6137CB90-1F37-44B1-9098-4B892D41E98F}"/>
    <cellStyle name="style1594313692450" xfId="2738" xr:uid="{156B5CBE-1813-4F9C-B438-F2D5C357BF76}"/>
    <cellStyle name="style1594313692516" xfId="2735" xr:uid="{4D578675-61E8-40F1-BF3C-C11D2DB80BFA}"/>
    <cellStyle name="style1594313692599" xfId="2740" xr:uid="{D22F0017-CCE5-4798-9370-300540B86A55}"/>
    <cellStyle name="style1594313692662" xfId="2737" xr:uid="{256BEC23-F26A-4C0D-8A79-2BACEB738465}"/>
    <cellStyle name="style1594313692723" xfId="2739" xr:uid="{2B3DAA24-56C1-4095-9DD7-31B1FA69FD83}"/>
    <cellStyle name="style1594313692784" xfId="2741" xr:uid="{A4C9A72F-6FF1-4561-8348-B0F740855904}"/>
    <cellStyle name="style1594313701030" xfId="2713" xr:uid="{EB382166-4571-43F3-BD8C-1EAA77D13BBC}"/>
    <cellStyle name="style1594313701126" xfId="2712" xr:uid="{CD793EDB-714E-4414-A6B1-54BFA3E618B6}"/>
    <cellStyle name="style1594313701207" xfId="2714" xr:uid="{A039E767-4302-4F59-A571-B8AF3AE6D1CF}"/>
    <cellStyle name="style1594313701277" xfId="2716" xr:uid="{C73DE6F5-3715-4A6C-8CB9-BA07928FE30B}"/>
    <cellStyle name="style1594313701335" xfId="2718" xr:uid="{B77633F6-9CBE-4E86-99EE-65A343DC3F0E}"/>
    <cellStyle name="style1594313701412" xfId="2715" xr:uid="{D0EC9604-9A77-42D4-9870-65F3F8D523DE}"/>
    <cellStyle name="style1594313701489" xfId="2717" xr:uid="{AE786B94-0E35-4992-99FE-44D4C8160CA1}"/>
    <cellStyle name="style1594313701566" xfId="2719" xr:uid="{6A22E036-9EAF-409B-85A6-3C5444F468B5}"/>
    <cellStyle name="style1594313701642" xfId="2721" xr:uid="{A2E2C432-876D-4ED7-B1E7-AE92D6D9659B}"/>
    <cellStyle name="style1594313701704" xfId="2723" xr:uid="{F79E2C5C-4F63-4A28-B8AE-71AB123AA413}"/>
    <cellStyle name="style1594313701762" xfId="2720" xr:uid="{7D349CCC-8AD0-4EEB-BFE7-1017637C7E72}"/>
    <cellStyle name="style1594313701843" xfId="2725" xr:uid="{0EA8C4C4-825A-4EB7-AB52-9835FFE4A66E}"/>
    <cellStyle name="style1594313701904" xfId="2722" xr:uid="{3C4777AB-65A2-4518-9184-373F9118ED41}"/>
    <cellStyle name="style1594313701962" xfId="2724" xr:uid="{A6C3746D-019C-47C7-A89C-9A63442BC51B}"/>
    <cellStyle name="style1594313702020" xfId="2726" xr:uid="{3D8C1055-2E34-462F-95AE-A4A1B62D259A}"/>
    <cellStyle name="style1594313710313" xfId="2696" xr:uid="{70F71D28-858C-4533-BAE0-A91CABD350E3}"/>
    <cellStyle name="style1594313710409" xfId="2695" xr:uid="{19BC739F-88F6-4E4D-BA57-2C796BE1B288}"/>
    <cellStyle name="style1594313710494" xfId="2697" xr:uid="{E17AECA0-8692-424D-BEAE-95177EFA5B9E}"/>
    <cellStyle name="style1594313710566" xfId="2699" xr:uid="{FEF4D6CE-A933-4BC0-84AB-CC68976904B1}"/>
    <cellStyle name="style1594313710627" xfId="2701" xr:uid="{AE112BBC-CEF4-4A9B-9CA4-D688D8ABBBDE}"/>
    <cellStyle name="style1594313710708" xfId="2698" xr:uid="{85A12281-E150-43BE-B321-5FF0D92CCD79}"/>
    <cellStyle name="style1594313710789" xfId="2700" xr:uid="{3A7C0F6B-29DF-46C0-A80F-57AF01E27450}"/>
    <cellStyle name="style1594313710873" xfId="2702" xr:uid="{712808D5-B701-4B90-B44C-63F0D6BAA366}"/>
    <cellStyle name="style1594313710957" xfId="2704" xr:uid="{24586119-9DE9-43BD-A053-A25ED38FA05C}"/>
    <cellStyle name="style1594313711018" xfId="2707" xr:uid="{FB658BD1-A0F2-4D16-A494-5B1314601038}"/>
    <cellStyle name="style1594313711084" xfId="2703" xr:uid="{0C875F66-2E1E-42FC-9289-7EFA8BA12FA1}"/>
    <cellStyle name="style1594313711163" xfId="2709" xr:uid="{8F9ABB7E-6F03-4444-A73C-D02989166819}"/>
    <cellStyle name="style1594313711226" xfId="2705" xr:uid="{28D1D72F-F491-4470-ACF3-033342FC54D8}"/>
    <cellStyle name="style1594313711288" xfId="2706" xr:uid="{F82CFBE8-3A66-43C8-936B-C23AB929F0A6}"/>
    <cellStyle name="style1594313711351" xfId="2708" xr:uid="{01369EA0-0D41-4981-B5BB-ACA81E4D0A1D}"/>
    <cellStyle name="style1594313711412" xfId="2710" xr:uid="{E515421E-B334-4F45-9675-B457D2D061FA}"/>
    <cellStyle name="style1594313711475" xfId="2711" xr:uid="{32F37477-66BC-4835-9D7D-267751C4C964}"/>
    <cellStyle name="style1594313719624" xfId="2681" xr:uid="{C8EB6003-45EA-4ABD-8B5A-07BEBDED42C4}"/>
    <cellStyle name="style1594313719717" xfId="2680" xr:uid="{23213ED6-79B2-41A8-AFA7-BC25F4A08865}"/>
    <cellStyle name="style1594313719798" xfId="2682" xr:uid="{FF2803AF-03B8-4109-8697-897DE454B365}"/>
    <cellStyle name="style1594313719870" xfId="2684" xr:uid="{21683A05-ACD2-444F-8749-2F1E4BF67753}"/>
    <cellStyle name="style1594313719929" xfId="2686" xr:uid="{236280FC-8621-48FB-80A2-E4C543FB847A}"/>
    <cellStyle name="style1594313720009" xfId="2683" xr:uid="{3B288457-20DD-40DD-91A6-CFA7820DFFCF}"/>
    <cellStyle name="style1594313720090" xfId="2685" xr:uid="{B01E6051-0C28-4998-B650-0E3FF2397636}"/>
    <cellStyle name="style1594313720171" xfId="2687" xr:uid="{22F0F49A-D2D7-4853-BA2C-05F05C08247E}"/>
    <cellStyle name="style1594313720251" xfId="2689" xr:uid="{CEF17336-743B-41C0-ADF1-18DF4F24259A}"/>
    <cellStyle name="style1594313720310" xfId="2691" xr:uid="{3346EF68-3437-4ED4-84DE-118366272B15}"/>
    <cellStyle name="style1594313720375" xfId="2688" xr:uid="{85260BD1-D38F-4554-99C3-0B005176B1A2}"/>
    <cellStyle name="style1594313720455" xfId="2693" xr:uid="{8DD74277-CC67-4052-8EDB-EF4CD83B5864}"/>
    <cellStyle name="style1594313720516" xfId="2690" xr:uid="{36F0EF0F-4FAF-424D-B462-346E57AB1E0E}"/>
    <cellStyle name="style1594313720576" xfId="2692" xr:uid="{27D147FB-1B63-44DE-A347-B75A894136D7}"/>
    <cellStyle name="style1594313720637" xfId="2694" xr:uid="{311374D5-6DFB-44BA-96C9-9EA22FB72B7E}"/>
    <cellStyle name="style1594313729156" xfId="2666" xr:uid="{32CBDE20-F3C0-4ECB-B141-A486E47FE76B}"/>
    <cellStyle name="style1594313729246" xfId="2665" xr:uid="{5FB6E846-5AF8-480C-AF7C-1A8BC0F354F8}"/>
    <cellStyle name="style1594313729324" xfId="2667" xr:uid="{F487AF74-9F7A-4C31-B001-CD7EBF934174}"/>
    <cellStyle name="style1594313729395" xfId="2669" xr:uid="{C0719652-163E-4258-9738-B0B592AA4EF0}"/>
    <cellStyle name="style1594313729453" xfId="2671" xr:uid="{DC4A706D-DF4C-494D-83DB-2D1BC6D189C8}"/>
    <cellStyle name="style1594313729529" xfId="2668" xr:uid="{0CA27EB1-CD92-47E4-89C4-849CBE26F539}"/>
    <cellStyle name="style1594313729606" xfId="2670" xr:uid="{49F652FA-4ABC-4549-AAB4-043597DA9530}"/>
    <cellStyle name="style1594313729683" xfId="2672" xr:uid="{BE457F4A-9180-4D00-926F-F477E9B8A06F}"/>
    <cellStyle name="style1594313729760" xfId="2674" xr:uid="{697EA615-6585-4119-8D57-7AF0C4A55B99}"/>
    <cellStyle name="style1594313729819" xfId="2676" xr:uid="{BF9C581B-29BA-478F-ADB1-E0B0D27B4CFD}"/>
    <cellStyle name="style1594313729882" xfId="2673" xr:uid="{8A850A8B-45A9-4BD5-9E04-6B4AECD42211}"/>
    <cellStyle name="style1594313729960" xfId="2678" xr:uid="{643F39C4-88C3-4800-961A-F32FDA58EC40}"/>
    <cellStyle name="style1594313730021" xfId="2675" xr:uid="{9F359A2C-6781-4400-8CC9-DB04450929CD}"/>
    <cellStyle name="style1594313730080" xfId="2677" xr:uid="{0C5C6164-4E65-4D0F-8337-5101BA196491}"/>
    <cellStyle name="style1594313730139" xfId="2679" xr:uid="{E90EA275-77E2-411F-B8D2-A0C498FC2517}"/>
    <cellStyle name="style1594313738499" xfId="2651" xr:uid="{D70DFDCF-80F7-4082-A074-9B755017940E}"/>
    <cellStyle name="style1594313738592" xfId="2650" xr:uid="{31CDDFA3-00FC-4D9C-AC95-833683068ABC}"/>
    <cellStyle name="style1594313738673" xfId="2652" xr:uid="{15BE57FE-DFA3-4601-8C95-58C974F66F5A}"/>
    <cellStyle name="style1594313738745" xfId="2654" xr:uid="{052FB7E3-8358-452C-948D-EDD4FFB91448}"/>
    <cellStyle name="style1594313738805" xfId="2656" xr:uid="{6A35A1BE-F9F4-4451-8425-AAEFFD9ECB80}"/>
    <cellStyle name="style1594313738884" xfId="2653" xr:uid="{922CE3AC-5A61-4A2C-A54F-7A004C645F6C}"/>
    <cellStyle name="style1594313738964" xfId="2655" xr:uid="{F4E9B572-8158-4054-B2D4-CEC09EFCB23C}"/>
    <cellStyle name="style1594313739044" xfId="2657" xr:uid="{532CAA22-C437-45F1-8B41-E9E74230B8D5}"/>
    <cellStyle name="style1594313739125" xfId="2659" xr:uid="{424F3764-9B77-4F2A-A7FC-D6DF54D63836}"/>
    <cellStyle name="style1594313739187" xfId="2661" xr:uid="{203F26AF-696A-4A81-9184-66D4E78B042A}"/>
    <cellStyle name="style1594313739247" xfId="2658" xr:uid="{3BF5F4A3-A543-4A40-B9EA-ADD15532F70E}"/>
    <cellStyle name="style1594313739332" xfId="2663" xr:uid="{3649C802-FB0E-440D-B169-F4116D16B085}"/>
    <cellStyle name="style1594313739397" xfId="2660" xr:uid="{E856983D-F777-409D-9B7F-B68002733CB2}"/>
    <cellStyle name="style1594313739459" xfId="2662" xr:uid="{5376B59B-BF9D-41A2-89DB-F6CF06ACE9C8}"/>
    <cellStyle name="style1594313739521" xfId="2664" xr:uid="{5CFC59F9-DF8B-41AD-B0D1-5961D3A3C511}"/>
    <cellStyle name="style1594313748161" xfId="2634" xr:uid="{D523F439-5FA8-4F44-A848-2677DFD1AC87}"/>
    <cellStyle name="style1594313748255" xfId="2633" xr:uid="{D828FC79-9CEC-43B9-AC91-8FACB8FECDC3}"/>
    <cellStyle name="style1594313748336" xfId="2635" xr:uid="{83D25EE0-8D1E-4C30-839F-E60DA163DBFF}"/>
    <cellStyle name="style1594313748409" xfId="2637" xr:uid="{9C87F639-A18E-4EFA-B62D-5604AA2C9A09}"/>
    <cellStyle name="style1594313748470" xfId="2639" xr:uid="{7649CF81-8028-4033-A88C-79CEB0829187}"/>
    <cellStyle name="style1594313748548" xfId="2636" xr:uid="{14B99CB2-3B77-4B0F-9257-509A4F1A6143}"/>
    <cellStyle name="style1594313748627" xfId="2638" xr:uid="{C3FA75E5-6E9E-487D-A03D-F9FED78CED3B}"/>
    <cellStyle name="style1594313748708" xfId="2640" xr:uid="{76D08087-91C5-46CB-A7FB-862236FA587E}"/>
    <cellStyle name="style1594313748791" xfId="2642" xr:uid="{F9529B56-7E1B-4512-BC2C-6AFB3C4815C9}"/>
    <cellStyle name="style1594313748851" xfId="2645" xr:uid="{8987E2E6-4751-4AC5-97E0-C8CB8B439CB4}"/>
    <cellStyle name="style1594313748914" xfId="2641" xr:uid="{0CE3986F-E0CE-4954-A543-04FB6B491B52}"/>
    <cellStyle name="style1594313748995" xfId="2647" xr:uid="{090A710F-F604-4E9E-BD0B-904DECCC6841}"/>
    <cellStyle name="style1594313749057" xfId="2643" xr:uid="{74287A14-3DF1-4166-804C-01852A176ACE}"/>
    <cellStyle name="style1594313749119" xfId="2644" xr:uid="{B2A97BEC-3955-45F5-8AFD-D9FBB454F943}"/>
    <cellStyle name="style1594313749182" xfId="2646" xr:uid="{3C677D04-A51A-476C-AB2E-91D689F4E512}"/>
    <cellStyle name="style1594313749245" xfId="2648" xr:uid="{4D53C4AD-91E1-45BD-8D4D-A3B9EDB112A9}"/>
    <cellStyle name="style1594313749307" xfId="2649" xr:uid="{15E402C8-BCF3-44E0-8F0D-CD25B5A53735}"/>
    <cellStyle name="style1594313757545" xfId="2619" xr:uid="{CA673877-4391-4E54-BDDE-D88DD59C4CA6}"/>
    <cellStyle name="style1594313757636" xfId="2618" xr:uid="{743EE2F9-4C97-4A1D-8B80-C60779284CA7}"/>
    <cellStyle name="style1594313757715" xfId="2620" xr:uid="{5C169496-7DF0-44AE-931B-FDDAD2F3C800}"/>
    <cellStyle name="style1594313757786" xfId="2622" xr:uid="{DC256659-A046-44A0-82C8-9C7701E295DC}"/>
    <cellStyle name="style1594313757844" xfId="2624" xr:uid="{DB6C9356-C3C0-4911-B655-E81672155E74}"/>
    <cellStyle name="style1594313757922" xfId="2621" xr:uid="{89270BBF-9346-4CE6-B3CE-37A1C763D080}"/>
    <cellStyle name="style1594313758001" xfId="2623" xr:uid="{0EE1445B-B636-49B6-8E0D-0EE27F46C705}"/>
    <cellStyle name="style1594313758079" xfId="2625" xr:uid="{E8CAB240-2D98-43D1-A5AD-E932ADB5D4F7}"/>
    <cellStyle name="style1594313758159" xfId="2627" xr:uid="{C66FE8A9-5F39-46C2-B4BB-2A5BB9A88D0A}"/>
    <cellStyle name="style1594313758220" xfId="2629" xr:uid="{0D629C4F-6413-44F3-9528-89DA5B660393}"/>
    <cellStyle name="style1594313758286" xfId="2626" xr:uid="{355EE0D7-3794-4007-8AE4-BD109BA6503C}"/>
    <cellStyle name="style1594313758366" xfId="2631" xr:uid="{23E8FAC3-C6AB-4447-8108-2FB9BBE1DF3C}"/>
    <cellStyle name="style1594313758429" xfId="2628" xr:uid="{832AEDA9-BD1C-48B3-890E-11DD1A6F920D}"/>
    <cellStyle name="style1594313758490" xfId="2630" xr:uid="{72D65DA4-9E62-471B-B344-514C86EFB156}"/>
    <cellStyle name="style1594313758552" xfId="2632" xr:uid="{9C0CE5F3-C952-42FE-896A-2037560D4059}"/>
    <cellStyle name="style1594313766873" xfId="2604" xr:uid="{69A80E85-93E9-4D07-98AE-5E0852F78F4B}"/>
    <cellStyle name="style1594313766967" xfId="2603" xr:uid="{1804CBFA-AA4A-4AF9-9720-92014A957B20}"/>
    <cellStyle name="style1594313767049" xfId="2605" xr:uid="{A75AB1E9-9F03-42E5-B348-7DB8B7CECA3E}"/>
    <cellStyle name="style1594313767120" xfId="2607" xr:uid="{F0AE56A4-C9C0-4462-81B2-1F91903AC615}"/>
    <cellStyle name="style1594313767179" xfId="2609" xr:uid="{289F5B1C-1624-44C9-81B2-FAB24545C66E}"/>
    <cellStyle name="style1594313767261" xfId="2606" xr:uid="{F5DAE6DD-6085-43B0-AF72-5DC2590C8664}"/>
    <cellStyle name="style1594313767344" xfId="2608" xr:uid="{2BB63825-0209-442E-AFE6-1B8D877508A6}"/>
    <cellStyle name="style1594313767434" xfId="2610" xr:uid="{C3726090-F0A8-4885-9793-3BDD512524DC}"/>
    <cellStyle name="style1594313767517" xfId="2612" xr:uid="{E98841DA-7F55-4863-A4EE-8284EAF0CFFB}"/>
    <cellStyle name="style1594313767578" xfId="2614" xr:uid="{7E01D33D-5A21-4FAB-BA8E-C8D6C793AAD9}"/>
    <cellStyle name="style1594313767643" xfId="2611" xr:uid="{F5CF6B4F-A8E8-4280-ACA4-F8B4ACEDB720}"/>
    <cellStyle name="style1594313767727" xfId="2616" xr:uid="{A4598FE6-5AD4-49FD-A3D2-0ECDD2284D23}"/>
    <cellStyle name="style1594313767792" xfId="2613" xr:uid="{15B0A155-FE54-4640-A467-015E77A544F7}"/>
    <cellStyle name="style1594313767853" xfId="2615" xr:uid="{02486A72-7014-49FB-9AC1-831B72B1316D}"/>
    <cellStyle name="style1594313767914" xfId="2617" xr:uid="{A8371CD3-A6B3-43BD-B800-82A12AC4B13A}"/>
    <cellStyle name="style1594313776041" xfId="2589" xr:uid="{9BA07C95-CA47-4553-A025-7BB42338EA13}"/>
    <cellStyle name="style1594313776132" xfId="2588" xr:uid="{906A21EF-0792-481C-97F7-097E39064ED4}"/>
    <cellStyle name="style1594313776216" xfId="2590" xr:uid="{BD10B5BE-4846-43E0-8BED-EF3CB0F27D7A}"/>
    <cellStyle name="style1594313776294" xfId="2592" xr:uid="{F3E2F5FF-BC57-42AF-92FA-C1C44E559A3E}"/>
    <cellStyle name="style1594313776352" xfId="2594" xr:uid="{B54EF0C8-D51F-42CB-9A67-9BA20935EF84}"/>
    <cellStyle name="style1594313776429" xfId="2591" xr:uid="{BF7F1C8E-D490-44AF-9DB6-61E0A244B298}"/>
    <cellStyle name="style1594313776507" xfId="2593" xr:uid="{B0486E30-DC2E-4AD2-A385-1CABB72D9B22}"/>
    <cellStyle name="style1594313776584" xfId="2595" xr:uid="{3108F80F-0C2F-48B6-9A4C-6AA8142B443A}"/>
    <cellStyle name="style1594313776662" xfId="2597" xr:uid="{8BE67204-B48F-4C54-B0C6-2CF6D53848EF}"/>
    <cellStyle name="style1594313776720" xfId="2599" xr:uid="{78359F29-B3B8-4838-B984-8D3E7FE63FA5}"/>
    <cellStyle name="style1594313776778" xfId="2596" xr:uid="{163C009D-0816-4599-BE61-EF3C85D97395}"/>
    <cellStyle name="style1594313776861" xfId="2601" xr:uid="{71A6D9D6-1A98-471F-9201-7CF1ADFC7BED}"/>
    <cellStyle name="style1594313776924" xfId="2598" xr:uid="{A6D6E25E-C164-4DD0-8443-A18739C00E53}"/>
    <cellStyle name="style1594313776984" xfId="2600" xr:uid="{40A07C13-DA86-4B4D-9F20-117A7E4E634E}"/>
    <cellStyle name="style1594313777045" xfId="2602" xr:uid="{7A38D328-ADE7-41FB-8980-B990D2BE6FB6}"/>
    <cellStyle name="style1594313785304" xfId="2574" xr:uid="{87FA7EBD-3735-4DF4-ACF9-BD58246BF9A9}"/>
    <cellStyle name="style1594313785399" xfId="2573" xr:uid="{4D34F02C-7A64-47E2-907F-A7FA57A68A8C}"/>
    <cellStyle name="style1594313785481" xfId="2575" xr:uid="{0CCF697C-10CA-465E-92BF-67DB9528BFC8}"/>
    <cellStyle name="style1594313785552" xfId="2577" xr:uid="{5B33DA26-1463-436A-AB53-2C032421D774}"/>
    <cellStyle name="style1594313785611" xfId="2579" xr:uid="{A0F2B4F3-0773-4A4C-B2C1-FA74D61F7F5A}"/>
    <cellStyle name="style1594313785692" xfId="2576" xr:uid="{E346DD83-2513-431F-AB95-171300647E9E}"/>
    <cellStyle name="style1594313785772" xfId="2578" xr:uid="{7D27FF89-2D44-4924-86E1-B16BF6CAEF5F}"/>
    <cellStyle name="style1594313785854" xfId="2580" xr:uid="{CB0F2A2C-FAB5-41C4-9489-7D299FFFF04C}"/>
    <cellStyle name="style1594313785934" xfId="2582" xr:uid="{AD769D18-F9BF-4DF1-9F2F-631426D2120F}"/>
    <cellStyle name="style1594313785994" xfId="2584" xr:uid="{9F082A33-8770-472E-AE1C-87521C8BB659}"/>
    <cellStyle name="style1594313786057" xfId="2581" xr:uid="{2B66DB5F-DBAB-452B-9006-EC6474276C8A}"/>
    <cellStyle name="style1594313786135" xfId="2586" xr:uid="{7C0DF105-06E9-49B5-B911-0BD26E5D9999}"/>
    <cellStyle name="style1594313786196" xfId="2583" xr:uid="{FD722B20-9B9B-4190-A1F0-2F43ECC7CDAB}"/>
    <cellStyle name="style1594313786256" xfId="2585" xr:uid="{55624FB4-559A-4A00-9970-EF49F5836D0A}"/>
    <cellStyle name="style1594313786316" xfId="2587" xr:uid="{D497DC47-043F-4F5C-9A26-4403BDC00A25}"/>
    <cellStyle name="style1594313794540" xfId="2559" xr:uid="{665A91D4-C406-4D44-8CAA-12D9D35CE5B8}"/>
    <cellStyle name="style1594313794636" xfId="2558" xr:uid="{F648792E-06A6-4C52-A510-BE264E019E30}"/>
    <cellStyle name="style1594313794716" xfId="2560" xr:uid="{7171CA2A-2D3D-43D2-936E-A2B79D1F1326}"/>
    <cellStyle name="style1594313794787" xfId="2562" xr:uid="{EDAE6233-E6D6-4EFB-9D7C-A233EB6E8CCB}"/>
    <cellStyle name="style1594313794848" xfId="2564" xr:uid="{EE3545A3-13AD-4A1F-9BF4-9990B4D8FE70}"/>
    <cellStyle name="style1594313794924" xfId="2561" xr:uid="{A248D93D-6778-450C-816D-CF4BD5300A69}"/>
    <cellStyle name="style1594313795003" xfId="2563" xr:uid="{FA84E337-735F-4A26-A749-4869033062A9}"/>
    <cellStyle name="style1594313795082" xfId="2565" xr:uid="{9F0016BB-055A-4DA8-9E7B-754B87933F5A}"/>
    <cellStyle name="style1594313795160" xfId="2567" xr:uid="{F2E0C744-EF59-4E40-B4C1-EAD966B6358A}"/>
    <cellStyle name="style1594313795219" xfId="2569" xr:uid="{98E8256D-48EB-422F-A201-08B2A894F15B}"/>
    <cellStyle name="style1594313795284" xfId="2566" xr:uid="{058DF84B-4D4F-4E0D-B46C-6A5EEBE5E94F}"/>
    <cellStyle name="style1594313795371" xfId="2571" xr:uid="{101A5942-86D7-48CF-9672-A5FB1AF47F5B}"/>
    <cellStyle name="style1594313795434" xfId="2568" xr:uid="{2706F845-9500-42FE-8E43-6D036808F97B}"/>
    <cellStyle name="style1594313795495" xfId="2570" xr:uid="{F5E4EB4A-58A5-4B11-BA47-BD653EE71E09}"/>
    <cellStyle name="style1594313795552" xfId="2572" xr:uid="{FF0235C1-6AA4-4802-A6B9-56DFC4D5FE34}"/>
    <cellStyle name="style1594313803713" xfId="2544" xr:uid="{5B766AFF-BA98-4D89-A4EF-57776D163CB2}"/>
    <cellStyle name="style1594313803803" xfId="2543" xr:uid="{95F62E74-4367-4E7F-B0AE-2BA4FF1E5981}"/>
    <cellStyle name="style1594313803881" xfId="2545" xr:uid="{8804F9E0-C323-490D-83DF-5B43B32731A9}"/>
    <cellStyle name="style1594313803950" xfId="2547" xr:uid="{DC78683D-4369-40CB-97D4-6D496E8EFD2D}"/>
    <cellStyle name="style1594313804007" xfId="2549" xr:uid="{350B612A-AB4D-4D0A-9A3D-696A99C1F942}"/>
    <cellStyle name="style1594313804083" xfId="2546" xr:uid="{99BFEDEC-0B80-446A-AF97-2CA932FDF515}"/>
    <cellStyle name="style1594313804160" xfId="2548" xr:uid="{DE471774-DBE1-4C48-8545-EEB1FA2D1ABF}"/>
    <cellStyle name="style1594313804237" xfId="2550" xr:uid="{2BA5DF15-B964-4145-897A-662D542E1203}"/>
    <cellStyle name="style1594313804316" xfId="2552" xr:uid="{77023403-E677-4F94-99EE-1E247AF5C6D6}"/>
    <cellStyle name="style1594313804373" xfId="2554" xr:uid="{5FAC8C0C-B340-4D70-8FC8-5271844D67A5}"/>
    <cellStyle name="style1594313804431" xfId="2551" xr:uid="{12E80ACB-BFEC-46FA-8554-0D7EA1C50ABA}"/>
    <cellStyle name="style1594313804516" xfId="2556" xr:uid="{13B96A0C-7733-48D6-9E7C-5596A7C4D9EF}"/>
    <cellStyle name="style1594313804576" xfId="2553" xr:uid="{74E0E699-586E-435D-AA7F-6C2745C69DBF}"/>
    <cellStyle name="style1594313804635" xfId="2555" xr:uid="{71714FEB-D072-452D-954D-74C2379C853A}"/>
    <cellStyle name="style1594313804694" xfId="2557" xr:uid="{044270C8-8ED0-4379-BD41-B16B497EFF61}"/>
    <cellStyle name="style1594313812851" xfId="2529" xr:uid="{A5C5BC04-D2F4-4801-BA90-450442B59CD8}"/>
    <cellStyle name="style1594313812940" xfId="2528" xr:uid="{35892061-7D97-4CAF-9690-177465CF08DF}"/>
    <cellStyle name="style1594313813019" xfId="2530" xr:uid="{3707E5D1-FF34-4665-8FB4-8D4592BC7B23}"/>
    <cellStyle name="style1594313813089" xfId="2532" xr:uid="{84FAD4AA-A6CB-4F96-B7BF-41EAC950B581}"/>
    <cellStyle name="style1594313813148" xfId="2534" xr:uid="{0272BC3F-C6A8-4A83-8487-F6A8DA7CCC92}"/>
    <cellStyle name="style1594313813228" xfId="2531" xr:uid="{E6B17F69-68F4-4417-835B-34493E24F210}"/>
    <cellStyle name="style1594313813310" xfId="2533" xr:uid="{2BB0697F-7ADC-4191-8280-B04A390AFAD0}"/>
    <cellStyle name="style1594313813391" xfId="2535" xr:uid="{AE0D8ED3-2F35-4254-8ACA-33AC5D0B5177}"/>
    <cellStyle name="style1594313813472" xfId="2537" xr:uid="{741557A5-2B18-42B5-AD39-64A811A6BDC7}"/>
    <cellStyle name="style1594313813531" xfId="2539" xr:uid="{F1F53AB5-A883-47C7-A1E0-027BCF9012FB}"/>
    <cellStyle name="style1594313813593" xfId="2536" xr:uid="{BC86FF0A-F507-4D6B-BEE0-189A01064D9D}"/>
    <cellStyle name="style1594313813678" xfId="2541" xr:uid="{3E95A176-DC52-4C1E-9228-AD8E559BB97F}"/>
    <cellStyle name="style1594313813743" xfId="2538" xr:uid="{D878FAB8-882D-4C55-AB4C-E161A13E95CA}"/>
    <cellStyle name="style1594313813804" xfId="2540" xr:uid="{DA04B6F9-AEE8-4FD6-947F-436020AAE2C8}"/>
    <cellStyle name="style1594313813865" xfId="2542" xr:uid="{5B09E5E0-42D5-408C-A885-4438F62F9FF8}"/>
    <cellStyle name="style1594313822098" xfId="2514" xr:uid="{C96D5906-B54A-4E66-A967-D4BF0F78747E}"/>
    <cellStyle name="style1594313822191" xfId="2513" xr:uid="{41407AC5-04A0-4679-AFAC-0250EA2AE851}"/>
    <cellStyle name="style1594313822269" xfId="2515" xr:uid="{802FE403-B74D-4EEE-872E-03EFFC1C85D7}"/>
    <cellStyle name="style1594313822339" xfId="2517" xr:uid="{A24FAB9A-A994-4464-AC4E-9F7B07E6B486}"/>
    <cellStyle name="style1594313822396" xfId="2519" xr:uid="{E27D5DAC-0F03-4F52-A489-61FD996D275D}"/>
    <cellStyle name="style1594313822474" xfId="2516" xr:uid="{27352C62-3D1A-43DF-ADD2-0D794E4FAABB}"/>
    <cellStyle name="style1594313822553" xfId="2518" xr:uid="{8DB8AA22-A109-408C-8ADC-D1457FF4366A}"/>
    <cellStyle name="style1594313822636" xfId="2520" xr:uid="{CA3CA7D5-29DD-4A75-B86F-A50416E26AB4}"/>
    <cellStyle name="style1594313822714" xfId="2522" xr:uid="{8D59516D-8555-430F-B1BD-F55A3656E87A}"/>
    <cellStyle name="style1594313822772" xfId="2524" xr:uid="{016BDF72-D05F-4B5F-B3D3-522712594FD3}"/>
    <cellStyle name="style1594313822835" xfId="2521" xr:uid="{F9D21D09-3C4C-4F8B-B781-41356653C8D7}"/>
    <cellStyle name="style1594313822913" xfId="2526" xr:uid="{5FF804F3-3C3A-449F-8E77-5F56E5EBC4F2}"/>
    <cellStyle name="style1594313822976" xfId="2523" xr:uid="{E27E0883-9C09-4ECA-B985-C9C1D9250D28}"/>
    <cellStyle name="style1594313823036" xfId="2525" xr:uid="{943D2934-0059-41C0-8070-29EC5453DA2F}"/>
    <cellStyle name="style1594313823096" xfId="2527" xr:uid="{B5E505B5-7878-45D7-9DF2-B5939545D1C6}"/>
    <cellStyle name="style1594313831219" xfId="2499" xr:uid="{11D934A3-0201-4EF5-84A9-283A908627E1}"/>
    <cellStyle name="style1594313831311" xfId="2498" xr:uid="{D5C3BEED-C752-45C9-9CE4-5B58EF3C0043}"/>
    <cellStyle name="style1594313831390" xfId="2500" xr:uid="{1E33E502-59BD-4EF4-A801-5193B2E06314}"/>
    <cellStyle name="style1594313831462" xfId="2502" xr:uid="{958B26CF-35FD-45FA-9B46-733F0D4999B7}"/>
    <cellStyle name="style1594313831520" xfId="2504" xr:uid="{6D593C43-B4C6-4537-9DF7-0AC8D45ED8D7}"/>
    <cellStyle name="style1594313831597" xfId="2501" xr:uid="{BCBEE1AE-2BA0-44EB-8162-E44EE82F778C}"/>
    <cellStyle name="style1594313831677" xfId="2503" xr:uid="{DCD28173-59C6-4139-A5D4-69C783C06181}"/>
    <cellStyle name="style1594313831757" xfId="2505" xr:uid="{D89FDB05-34BA-4E45-8B3C-BF58333B171C}"/>
    <cellStyle name="style1594313831835" xfId="2507" xr:uid="{58457880-43D0-48FF-9AEB-CFD5BFB1E64E}"/>
    <cellStyle name="style1594313831893" xfId="2509" xr:uid="{20AE8073-67A2-45FB-A4AE-1554BD370787}"/>
    <cellStyle name="style1594313831956" xfId="2506" xr:uid="{FF5A0CFF-FDFD-4C28-B9AF-59D18DAADEEE}"/>
    <cellStyle name="style1594313832034" xfId="2511" xr:uid="{99C21263-D8F4-45CD-BB5F-C3F5AC3CACCF}"/>
    <cellStyle name="style1594313832095" xfId="2508" xr:uid="{6F4B40A3-9612-4A93-8C2B-9AEA6517403C}"/>
    <cellStyle name="style1594313832154" xfId="2510" xr:uid="{17BCEFB1-B8BB-4E6F-BBB0-743887A415B7}"/>
    <cellStyle name="style1594313832214" xfId="2512" xr:uid="{7286F6CD-4487-4CC2-AB40-2B97F078EFC8}"/>
    <cellStyle name="style1594313840530" xfId="2484" xr:uid="{DE85EA9A-3B00-4817-86C9-B72EE6630545}"/>
    <cellStyle name="style1594313840623" xfId="2483" xr:uid="{B4C2C6CC-4D16-45CE-BE5C-6763F93FEF22}"/>
    <cellStyle name="style1594313840702" xfId="2485" xr:uid="{FF5C8B11-D5D3-4A02-8870-4A9C7B7C11C7}"/>
    <cellStyle name="style1594313840771" xfId="2487" xr:uid="{23554410-68B4-41D4-880C-5D8A90EB32DD}"/>
    <cellStyle name="style1594313840830" xfId="2489" xr:uid="{07684E2C-8814-4726-AB43-DF9AC44C98F1}"/>
    <cellStyle name="style1594313840908" xfId="2486" xr:uid="{967EF65E-79A7-4CC8-BAE0-53F3B51A470A}"/>
    <cellStyle name="style1594313840986" xfId="2488" xr:uid="{352F8074-308D-44C3-A5DF-42141AD6A107}"/>
    <cellStyle name="style1594313841065" xfId="2490" xr:uid="{525E84BD-6464-48DE-8526-BB1606E45DA6}"/>
    <cellStyle name="style1594313841144" xfId="2492" xr:uid="{127DE097-DB73-4D8F-AB54-B98A7D98464F}"/>
    <cellStyle name="style1594313841203" xfId="2494" xr:uid="{5A9964E5-61DD-47AB-BD22-D903EE926856}"/>
    <cellStyle name="style1594313841268" xfId="2491" xr:uid="{596D43F1-EB66-401B-84CF-6EA42AE1EC1B}"/>
    <cellStyle name="style1594313841348" xfId="2496" xr:uid="{DCF95F36-AC2B-416A-AC6C-6E025DAD81C8}"/>
    <cellStyle name="style1594313841414" xfId="2493" xr:uid="{07F7B09D-75B1-4FEB-83F4-78C09569499E}"/>
    <cellStyle name="style1594313841485" xfId="2495" xr:uid="{59CB7508-B4A1-4043-8A61-EC3E69CCE6C2}"/>
    <cellStyle name="style1594313841546" xfId="2497" xr:uid="{B13A3DB5-5410-4CD2-B058-ACEF89A44B62}"/>
    <cellStyle name="style1594313849651" xfId="2469" xr:uid="{490C4AB7-E4B0-4D25-9824-CC21852262B6}"/>
    <cellStyle name="style1594313849745" xfId="2468" xr:uid="{89B0852D-E315-4D40-8F7A-66ED87306F31}"/>
    <cellStyle name="style1594313849826" xfId="2470" xr:uid="{85CEE33D-3A90-4B07-BB14-B08FF61FB6A3}"/>
    <cellStyle name="style1594313849897" xfId="2472" xr:uid="{50C4E4D8-3188-40FC-A5DF-21F5E1CE1CDD}"/>
    <cellStyle name="style1594313849959" xfId="2474" xr:uid="{6CB3F7D7-E3E1-4F19-BDE0-DC7ED83BDC89}"/>
    <cellStyle name="style1594313850039" xfId="2471" xr:uid="{91866A3D-D725-4E74-9B7E-1E847ED12ACC}"/>
    <cellStyle name="style1594313850119" xfId="2473" xr:uid="{590FA148-2344-465C-959B-6CF27595A4F8}"/>
    <cellStyle name="style1594313850201" xfId="2475" xr:uid="{C90611FB-6427-4745-95FD-F7298745AEC6}"/>
    <cellStyle name="style1594313850282" xfId="2477" xr:uid="{E1AF1ABA-A99E-4BC5-AFE0-6108D98EB1C6}"/>
    <cellStyle name="style1594313850344" xfId="2479" xr:uid="{6D895287-0D06-429C-9697-7FBDDE6C1C62}"/>
    <cellStyle name="style1594313850404" xfId="2476" xr:uid="{2B3C1E33-64D6-4F1F-B64D-8B4CD4EF5D70}"/>
    <cellStyle name="style1594313850491" xfId="2481" xr:uid="{9369396D-5884-4FF3-A285-1251CCDBB316}"/>
    <cellStyle name="style1594313850555" xfId="2478" xr:uid="{CC876DB3-4BEF-42D2-B37B-7910227CBC04}"/>
    <cellStyle name="style1594313850614" xfId="2480" xr:uid="{531D13FB-B25A-45D4-83E0-5AFCD46EC94A}"/>
    <cellStyle name="style1594313850675" xfId="2482" xr:uid="{36EFCD53-74F9-4EAC-B58C-3158B87C1332}"/>
    <cellStyle name="style1594313858877" xfId="2454" xr:uid="{F6D5ADCF-07F4-40FB-ACF4-40B3081F304F}"/>
    <cellStyle name="style1594313858971" xfId="2453" xr:uid="{91F3F849-7EEF-4CB3-A536-1904FFC7E534}"/>
    <cellStyle name="style1594313859050" xfId="2455" xr:uid="{923D4AC0-A7E7-4C09-8ED5-E0592F2EF834}"/>
    <cellStyle name="style1594313859119" xfId="2457" xr:uid="{593421D1-C532-411F-B142-E9878893938C}"/>
    <cellStyle name="style1594313859179" xfId="2459" xr:uid="{F59461FA-4769-4BB0-9FD7-11531E30CCAB}"/>
    <cellStyle name="style1594313859256" xfId="2456" xr:uid="{423B6B20-FFD1-4609-B678-6AC2C65A289E}"/>
    <cellStyle name="style1594313859334" xfId="2458" xr:uid="{DD9CB50F-26E7-4964-B13A-B38B5B066875}"/>
    <cellStyle name="style1594313859416" xfId="2460" xr:uid="{B37A7420-46FB-46F7-8C08-6AD022EAE8A9}"/>
    <cellStyle name="style1594313859497" xfId="2462" xr:uid="{860F62F0-DFA2-4C08-9FAA-5AF7A3E9A251}"/>
    <cellStyle name="style1594313859557" xfId="2464" xr:uid="{8597593F-8FA6-4708-8956-D2E77C253E80}"/>
    <cellStyle name="style1594313859621" xfId="2461" xr:uid="{C08D8D56-96A8-4FCB-A92B-C0BC3FE12FCE}"/>
    <cellStyle name="style1594313859700" xfId="2466" xr:uid="{7FF1724A-F9DC-4A85-B624-99F2A38BBE83}"/>
    <cellStyle name="style1594313859762" xfId="2463" xr:uid="{8C13FDEF-F0A9-49D8-9890-B60D27878B0B}"/>
    <cellStyle name="style1594313859823" xfId="2465" xr:uid="{AACAE82C-03A8-4ED1-BA63-ACFD9345EFE0}"/>
    <cellStyle name="style1594313859884" xfId="2467" xr:uid="{38B9F978-07CE-4163-8F3D-4AB0658F1F68}"/>
    <cellStyle name="style1594313868099" xfId="2439" xr:uid="{C3A12A96-2C26-4396-91F1-A78FF148B492}"/>
    <cellStyle name="style1594313868191" xfId="2438" xr:uid="{06C31873-3A88-40CF-BD9E-A1C78854C40D}"/>
    <cellStyle name="style1594313868272" xfId="2440" xr:uid="{474CF6CA-F5CA-4D1B-9609-D6DF1A31A3C5}"/>
    <cellStyle name="style1594313868347" xfId="2442" xr:uid="{C5EDD4EB-9874-4E42-81AE-EDCC8BDC5CC3}"/>
    <cellStyle name="style1594313868410" xfId="2444" xr:uid="{7D55332C-9AE9-4983-9A88-59F45BDB0208}"/>
    <cellStyle name="style1594313868486" xfId="2441" xr:uid="{CFDE09D6-D23B-49B2-833D-CF83B5173971}"/>
    <cellStyle name="style1594313868561" xfId="2443" xr:uid="{DDA6556F-8542-4A2A-9C55-79ACA9CC2469}"/>
    <cellStyle name="style1594313868637" xfId="2445" xr:uid="{91C56135-E78F-4F6D-A1CB-F3D4064193CF}"/>
    <cellStyle name="style1594313868713" xfId="2447" xr:uid="{51B47612-D6B9-4B16-8984-3221E3EBE7F6}"/>
    <cellStyle name="style1594313868771" xfId="2449" xr:uid="{515EF36F-3D71-4DC4-8D7E-3D2C8F1B119F}"/>
    <cellStyle name="style1594313868834" xfId="2446" xr:uid="{80DBBE35-A648-4D73-9B88-37771433385D}"/>
    <cellStyle name="style1594313868913" xfId="2451" xr:uid="{829F52F8-08DE-4C16-9408-20163AA351AB}"/>
    <cellStyle name="style1594313868977" xfId="2448" xr:uid="{31E8E0A3-B022-4E0E-A95E-FBF5BB3D64D1}"/>
    <cellStyle name="style1594313869037" xfId="2450" xr:uid="{2679562A-FC28-40D2-9E31-A503ABBCDDB5}"/>
    <cellStyle name="style1594313869096" xfId="2452" xr:uid="{5998DEF3-644C-4129-944C-B1CEE67FDE5D}"/>
    <cellStyle name="style1594313877491" xfId="2424" xr:uid="{A1A4E587-8E61-4BB0-8BAA-7C4C81DDB524}"/>
    <cellStyle name="style1594313877584" xfId="2423" xr:uid="{21E1818F-F63C-48AB-AE96-135E699A658E}"/>
    <cellStyle name="style1594313877664" xfId="2425" xr:uid="{51C307EF-5AB5-46A5-B572-7C11B662707B}"/>
    <cellStyle name="style1594313877735" xfId="2427" xr:uid="{0D1B0786-6A84-4711-8174-520BF33CEB05}"/>
    <cellStyle name="style1594313877791" xfId="2429" xr:uid="{6D2AF15B-DF92-4C5D-8780-0ED719C8C432}"/>
    <cellStyle name="style1594313877867" xfId="2426" xr:uid="{524D23A0-CD14-4C4F-A0E8-0C4D7DC49718}"/>
    <cellStyle name="style1594313877944" xfId="2428" xr:uid="{1DEBA2A6-7E6F-45D4-94AC-B6B5CD20892A}"/>
    <cellStyle name="style1594313878020" xfId="2430" xr:uid="{CABCF21A-D7BD-4FD0-8B1F-9DE2A130332A}"/>
    <cellStyle name="style1594313878099" xfId="2432" xr:uid="{7C7B184A-D5AC-427C-A24A-02DD90F6C970}"/>
    <cellStyle name="style1594313878158" xfId="2434" xr:uid="{B1BC726D-C7CC-473F-9A2D-0B02CA4E94E0}"/>
    <cellStyle name="style1594313878221" xfId="2431" xr:uid="{D119A30C-C5A1-4F3E-AD0E-38BE7953B457}"/>
    <cellStyle name="style1594313878297" xfId="2436" xr:uid="{C2B624A9-EEDA-45E7-B4E3-8B5B8C139EF9}"/>
    <cellStyle name="style1594313878357" xfId="2433" xr:uid="{75AE63DE-216A-4A72-A56E-0BBFA5253214}"/>
    <cellStyle name="style1594313878416" xfId="2435" xr:uid="{78454C14-BB8F-42C9-9EF0-D9F1BBDC7AB7}"/>
    <cellStyle name="style1594313878476" xfId="2437" xr:uid="{8A12A326-1169-4A12-A558-14902A152765}"/>
    <cellStyle name="style1594313886789" xfId="2409" xr:uid="{20D9CFB9-0A1A-477F-8B19-E32155425E08}"/>
    <cellStyle name="style1594313886882" xfId="2408" xr:uid="{A8F99B3E-F1BB-4EAD-903B-0C483B6FA17F}"/>
    <cellStyle name="style1594313886962" xfId="2410" xr:uid="{FEFB766A-D5DC-4F56-9539-0A64365879BA}"/>
    <cellStyle name="style1594313887031" xfId="2412" xr:uid="{BF3478AF-F364-4BD2-BD89-BCA75B1F370A}"/>
    <cellStyle name="style1594313887088" xfId="2414" xr:uid="{2EF6B5AD-E838-474B-B439-782D4BC48EB5}"/>
    <cellStyle name="style1594313887164" xfId="2411" xr:uid="{64728B5D-EC7F-44D4-9970-3C63C4C134CA}"/>
    <cellStyle name="style1594313887243" xfId="2413" xr:uid="{CF0F3D9B-AEB3-4146-9D1B-0CD60D7380CF}"/>
    <cellStyle name="style1594313887321" xfId="2415" xr:uid="{96FF73EE-F36A-41E6-9573-F7C406DAF6F5}"/>
    <cellStyle name="style1594313887399" xfId="2417" xr:uid="{B8E3E929-A975-4603-B270-8F81827C5D84}"/>
    <cellStyle name="style1594313887459" xfId="2419" xr:uid="{25A6C839-CE82-43D9-9808-B28B5B2F8499}"/>
    <cellStyle name="style1594313887521" xfId="2416" xr:uid="{2AD30990-263B-4D7C-9936-C0F92962FEE5}"/>
    <cellStyle name="style1594313887610" xfId="2421" xr:uid="{E8675F71-5C86-4005-818B-4BCE9FE207AA}"/>
    <cellStyle name="style1594313887677" xfId="2418" xr:uid="{242C8122-B860-48E9-B691-4200DA5992D6}"/>
    <cellStyle name="style1594313887744" xfId="2420" xr:uid="{C22CBD57-5E69-4A37-BC01-B8AD85A3C67B}"/>
    <cellStyle name="style1594313887810" xfId="2422" xr:uid="{933D9FE7-DE36-4CB3-84C5-39FF02BD2C7F}"/>
    <cellStyle name="style1594313896107" xfId="2394" xr:uid="{663D3059-20CB-419B-B5C5-1BCF3171E26D}"/>
    <cellStyle name="style1594313896207" xfId="2393" xr:uid="{10E2A98F-7ACA-4F85-9ED5-857BC999FBB9}"/>
    <cellStyle name="style1594313896293" xfId="2395" xr:uid="{DE1748CB-E168-4A1A-B19B-B8CAB29EDC3D}"/>
    <cellStyle name="style1594313896365" xfId="2397" xr:uid="{4C28CB87-6734-4C6B-A95C-14B54CDEEA83}"/>
    <cellStyle name="style1594313896426" xfId="2399" xr:uid="{148FB469-2D5C-48AE-A5FB-3607C2CBA166}"/>
    <cellStyle name="style1594313896506" xfId="2396" xr:uid="{EA9A283A-9B30-4C86-91AB-25296AC51088}"/>
    <cellStyle name="style1594313896585" xfId="2398" xr:uid="{F5A54B54-4A3F-4C1F-8B84-C01AB2AC908C}"/>
    <cellStyle name="style1594313896666" xfId="2400" xr:uid="{6E8E63B8-C14E-4CC3-B968-31A823C1CADD}"/>
    <cellStyle name="style1594313896747" xfId="2402" xr:uid="{D25BCA61-60E9-418D-B49D-B1E7577F623D}"/>
    <cellStyle name="style1594313896807" xfId="2404" xr:uid="{6F7B151F-9F81-4936-8ED9-6517F5D3400A}"/>
    <cellStyle name="style1594313896876" xfId="2401" xr:uid="{FC8129C7-630F-4612-B824-54AC1A1EDB9B}"/>
    <cellStyle name="style1594313896957" xfId="2406" xr:uid="{7E964805-78CB-426E-85CC-5230DE6DF030}"/>
    <cellStyle name="style1594313897023" xfId="2403" xr:uid="{6737CA5E-117B-4D37-9E95-9A2B7E709D40}"/>
    <cellStyle name="style1594313897088" xfId="2405" xr:uid="{E5F6759D-D228-4458-9D4B-C7DFB5FC3549}"/>
    <cellStyle name="style1594313897152" xfId="2407" xr:uid="{DBFE6576-6C36-4022-8086-3AF5D2994496}"/>
    <cellStyle name="style1594313905344" xfId="2379" xr:uid="{5BED32AC-BFB5-4C2B-8528-8A049CE08267}"/>
    <cellStyle name="style1594313905458" xfId="2378" xr:uid="{7136BAD5-657B-42EF-A968-D7C14538EF4F}"/>
    <cellStyle name="style1594313905545" xfId="2380" xr:uid="{19F50DEF-D307-4683-8B0E-6BB85C238E2F}"/>
    <cellStyle name="style1594313905621" xfId="2382" xr:uid="{646446D0-AD32-4CAD-A909-8BCD458E0220}"/>
    <cellStyle name="style1594313905682" xfId="2384" xr:uid="{7729348F-5973-4747-B84A-BB7AFB7F3E13}"/>
    <cellStyle name="style1594313905764" xfId="2381" xr:uid="{CC3BB86F-7A55-44CF-ABF7-FA37BFED182B}"/>
    <cellStyle name="style1594313905845" xfId="2383" xr:uid="{49A830F4-5B5E-484D-BACF-49E987091F41}"/>
    <cellStyle name="style1594313905928" xfId="2385" xr:uid="{C0CD5DEF-D46B-4527-A983-ED00E1AD06B2}"/>
    <cellStyle name="style1594313906012" xfId="2387" xr:uid="{94CA7E4D-0B44-4FE0-AAB2-237F49183DE8}"/>
    <cellStyle name="style1594313906075" xfId="2389" xr:uid="{026B8AF7-96FB-4FAA-801A-41B6B5DAE3CB}"/>
    <cellStyle name="style1594313906143" xfId="2386" xr:uid="{F16B6237-D941-4D37-B36D-E986BA755253}"/>
    <cellStyle name="style1594313906226" xfId="2391" xr:uid="{B0C49547-9DDF-4F8A-B37C-6BFD4129CA72}"/>
    <cellStyle name="style1594313906291" xfId="2388" xr:uid="{44E7A1BC-D9EA-4F3E-81CD-9BAED3FEAE5B}"/>
    <cellStyle name="style1594313906356" xfId="2390" xr:uid="{6A776B81-4BE0-4ECD-8CC7-651745B2DDBE}"/>
    <cellStyle name="style1594313906419" xfId="2392" xr:uid="{6040DF7E-0006-4FF0-8133-1168135B0179}"/>
    <cellStyle name="style1594313914610" xfId="2364" xr:uid="{5D4A195F-98A8-4FD5-9CC3-70B7D7C2782A}"/>
    <cellStyle name="style1594313914700" xfId="2363" xr:uid="{74C4E8D7-660C-47E7-B4E1-9113C38550A3}"/>
    <cellStyle name="style1594313914781" xfId="2365" xr:uid="{DBCF275A-59A8-4CAD-8572-75086E49A10C}"/>
    <cellStyle name="style1594313914850" xfId="2367" xr:uid="{3E21A1A9-B79F-40A0-8395-3C090D8A10A9}"/>
    <cellStyle name="style1594313914909" xfId="2369" xr:uid="{2F12740A-2297-40DB-AFE0-528733B1C8A4}"/>
    <cellStyle name="style1594313914986" xfId="2366" xr:uid="{E8295038-146A-4D5F-A904-BB47E76B606A}"/>
    <cellStyle name="style1594313915063" xfId="2368" xr:uid="{19EE2154-0627-4F03-A6EA-48C91B4C0261}"/>
    <cellStyle name="style1594313915139" xfId="2370" xr:uid="{C02C95CD-9076-4958-8C6F-970B2BAECF14}"/>
    <cellStyle name="style1594313915216" xfId="2372" xr:uid="{EA4EEE14-E3D3-4CCA-8903-EE9FA36208B1}"/>
    <cellStyle name="style1594313915282" xfId="2374" xr:uid="{61988E6C-4992-48E6-8A87-9C704D68E49F}"/>
    <cellStyle name="style1594313915346" xfId="2371" xr:uid="{A3E56EA6-7E43-4D48-8571-2117DC94B227}"/>
    <cellStyle name="style1594313915423" xfId="2376" xr:uid="{D01DBD97-06AC-4BD6-B414-5540298F4702}"/>
    <cellStyle name="style1594313915485" xfId="2373" xr:uid="{206A636C-7D4A-46D7-8407-BF2EBAABC7BB}"/>
    <cellStyle name="style1594313915546" xfId="2375" xr:uid="{D9DFD354-C8A2-45BA-A019-130483AB71D5}"/>
    <cellStyle name="style1594313915606" xfId="2377" xr:uid="{9A588A0C-092C-4C87-BCCF-300758DA2807}"/>
    <cellStyle name="style1594313923697" xfId="2349" xr:uid="{3AEEC369-783E-40AF-91FF-1213288CB155}"/>
    <cellStyle name="style1594313923788" xfId="2348" xr:uid="{96DC4443-B786-43CA-9159-89EAF4EF2AE2}"/>
    <cellStyle name="style1594313923867" xfId="2350" xr:uid="{43EFD475-ADBA-448B-82EC-446CB5B46A17}"/>
    <cellStyle name="style1594313923938" xfId="2352" xr:uid="{92F84493-E2F7-4719-BB5F-CC80E303CBF0}"/>
    <cellStyle name="style1594313923998" xfId="2354" xr:uid="{CF66AF87-6098-4FDA-B338-A19D75DBCA3D}"/>
    <cellStyle name="style1594313924076" xfId="2351" xr:uid="{A7E78141-4041-4B03-9480-B28B18A94607}"/>
    <cellStyle name="style1594313924155" xfId="2353" xr:uid="{38D3A416-531C-4D62-AE27-3E4560F66162}"/>
    <cellStyle name="style1594313924233" xfId="2355" xr:uid="{DFA7404D-A1BE-4A12-808A-E6861C9C8B55}"/>
    <cellStyle name="style1594313924311" xfId="2357" xr:uid="{B5462C75-2C85-4930-A7E9-06D3E53CC889}"/>
    <cellStyle name="style1594313924370" xfId="2359" xr:uid="{29BAFEC2-3032-401B-89DE-E3C59C2EEE20}"/>
    <cellStyle name="style1594313924429" xfId="2356" xr:uid="{CB0E0613-E08A-49EB-A44C-AF31BC88479E}"/>
    <cellStyle name="style1594313924512" xfId="2361" xr:uid="{E5540188-90C3-4F6B-8908-AFBC90FE3853}"/>
    <cellStyle name="style1594313924576" xfId="2358" xr:uid="{0B84D908-C30E-4521-84F2-72DCA75649C1}"/>
    <cellStyle name="style1594313924636" xfId="2360" xr:uid="{A40D90F2-EAF5-47D6-95F9-8B63A25E8DFA}"/>
    <cellStyle name="style1594313924694" xfId="2362" xr:uid="{2E15383F-E37E-4918-83A3-F37975DC11CD}"/>
    <cellStyle name="style1594313932778" xfId="2332" xr:uid="{90095A27-B913-4347-81ED-33D919C6DFAD}"/>
    <cellStyle name="style1594313932867" xfId="2331" xr:uid="{E97DE6AF-173F-43DF-A7A6-3724D3B96052}"/>
    <cellStyle name="style1594313932944" xfId="2333" xr:uid="{0B04ECEB-F23B-433D-90DC-6364560AF707}"/>
    <cellStyle name="style1594313933015" xfId="2335" xr:uid="{EA856A71-3822-4B12-9254-32EABC615FEC}"/>
    <cellStyle name="style1594313933072" xfId="2337" xr:uid="{E1BDD0F0-1189-4CE1-80DC-D348ADF38A06}"/>
    <cellStyle name="style1594313933150" xfId="2334" xr:uid="{D5E50C0F-63C5-47A1-8C1E-9214D091C83E}"/>
    <cellStyle name="style1594313933229" xfId="2336" xr:uid="{F8C30DB5-443A-4A49-BF8A-21BF529DFF41}"/>
    <cellStyle name="style1594313933307" xfId="2338" xr:uid="{AD6271AB-55C9-4430-8672-93A63C4A1EF4}"/>
    <cellStyle name="style1594313933387" xfId="2340" xr:uid="{678A589B-4FFF-474B-9075-80AFBA9A3136}"/>
    <cellStyle name="style1594313933444" xfId="2342" xr:uid="{B1D01951-FEC7-4FFC-9AA9-18493687F85C}"/>
    <cellStyle name="style1594313933506" xfId="2345" xr:uid="{D3A8079D-EA37-4E35-AC29-F1B1109E7E18}"/>
    <cellStyle name="style1594313933563" xfId="2339" xr:uid="{2BA8A2BE-4A1A-41C9-B3CE-519F70685902}"/>
    <cellStyle name="style1594313933643" xfId="2341" xr:uid="{C790A9B6-A4E5-4095-9441-4A2620EF855E}"/>
    <cellStyle name="style1594313933701" xfId="2343" xr:uid="{B2595830-D097-4CDC-ADB6-848F8D82F1F7}"/>
    <cellStyle name="style1594313933758" xfId="2344" xr:uid="{02123276-7B02-4F73-A3BB-CBBD4FC83792}"/>
    <cellStyle name="style1594313933817" xfId="2346" xr:uid="{DABC8826-F2F7-4552-8F12-CC2E69444B8F}"/>
    <cellStyle name="style1594313933877" xfId="2347" xr:uid="{0BE88169-299B-4060-A67F-423B2F857D4E}"/>
    <cellStyle name="style1594313942066" xfId="2317" xr:uid="{2FB76F89-28CE-4556-B56A-1FFF37A33CF3}"/>
    <cellStyle name="style1594313942164" xfId="2316" xr:uid="{3E72FB71-9644-456B-8779-8E818F27BB0C}"/>
    <cellStyle name="style1594313942247" xfId="2318" xr:uid="{FD1E0ECC-5B4F-4C51-B703-2DFD04A1961B}"/>
    <cellStyle name="style1594313942319" xfId="2320" xr:uid="{1F0F71DD-335D-41CA-8200-813F342E1BE1}"/>
    <cellStyle name="style1594313942378" xfId="2322" xr:uid="{63C80901-4329-4C4D-A04B-FA584323202D}"/>
    <cellStyle name="style1594313942458" xfId="2319" xr:uid="{C7F09851-89B7-4868-9883-5EFB07C4ACD9}"/>
    <cellStyle name="style1594313942541" xfId="2321" xr:uid="{8945AB6C-2040-4F01-9694-DA693C922360}"/>
    <cellStyle name="style1594313942623" xfId="2323" xr:uid="{8237B8FC-F217-4A50-866C-6955F08DE7BB}"/>
    <cellStyle name="style1594313942708" xfId="2325" xr:uid="{86A7B257-BCBC-4680-A906-4A8BB0AB9DB2}"/>
    <cellStyle name="style1594313942767" xfId="2327" xr:uid="{77775ECC-E87B-45D9-A034-F6A9F38B261C}"/>
    <cellStyle name="style1594313942832" xfId="2329" xr:uid="{6571C083-223D-4AC7-9BD6-AEC9032F92B5}"/>
    <cellStyle name="style1594313942891" xfId="2324" xr:uid="{06F3C41D-FCE8-4E17-8E34-89544A580574}"/>
    <cellStyle name="style1594313942974" xfId="2326" xr:uid="{548813E2-5DA2-4716-BDF3-155352A19025}"/>
    <cellStyle name="style1594313943035" xfId="2328" xr:uid="{9C56E041-C723-463B-A53D-DBD2166D3653}"/>
    <cellStyle name="style1594313943094" xfId="2330" xr:uid="{C37E9893-0936-4666-8798-38809EECF006}"/>
    <cellStyle name="style1594313951247" xfId="2302" xr:uid="{E36AA51A-41FF-42BD-AAE6-B18302621761}"/>
    <cellStyle name="style1594313951339" xfId="2301" xr:uid="{20018FE2-8D43-48D3-9C27-1B8C79E63B18}"/>
    <cellStyle name="style1594313951418" xfId="2303" xr:uid="{EE6EE1E7-69E2-4B79-ABDD-E3E90CF6E227}"/>
    <cellStyle name="style1594313951487" xfId="2305" xr:uid="{90F503D3-082D-404E-872E-49F487861642}"/>
    <cellStyle name="style1594313951544" xfId="2307" xr:uid="{50434530-C1B7-4702-ADEA-D37A4963DD54}"/>
    <cellStyle name="style1594313951622" xfId="2304" xr:uid="{B0A7247D-435E-4511-A4E2-F64BF927225E}"/>
    <cellStyle name="style1594313951704" xfId="2306" xr:uid="{FD9BF937-3A16-4CE8-9229-AF916E2715CA}"/>
    <cellStyle name="style1594313951788" xfId="2308" xr:uid="{44F0A53A-0EB0-4A93-B9EB-C31706A5CCF3}"/>
    <cellStyle name="style1594313951868" xfId="2310" xr:uid="{F0CF582C-E5BB-43C1-BE9D-C42EC8CCC0EA}"/>
    <cellStyle name="style1594313951929" xfId="2312" xr:uid="{EB898558-627F-48E2-AB51-D0075A198D07}"/>
    <cellStyle name="style1594313951994" xfId="2314" xr:uid="{12D40CB3-7919-4967-8C34-4B7EE508340A}"/>
    <cellStyle name="style1594313952053" xfId="2309" xr:uid="{88CD3B12-F5D9-486C-85D8-B897EAE4FF8C}"/>
    <cellStyle name="style1594313952137" xfId="2311" xr:uid="{91153A8F-3037-482E-B786-6547CDD9D70E}"/>
    <cellStyle name="style1594313952198" xfId="2313" xr:uid="{7EE94DA6-8D8A-4BFC-8B20-C22B0E3B793F}"/>
    <cellStyle name="style1594313952258" xfId="2315" xr:uid="{4800122A-ACB3-45E6-8547-59AFBAE9577E}"/>
    <cellStyle name="style1594313960369" xfId="2287" xr:uid="{F46561A4-0F18-461C-AE14-52D8940D5F95}"/>
    <cellStyle name="style1594313960459" xfId="2286" xr:uid="{DCE803D7-0D04-4BE3-B0A9-DD430BA3CCE0}"/>
    <cellStyle name="style1594313960536" xfId="2288" xr:uid="{A35126C6-52D6-491F-853D-A0AA65009104}"/>
    <cellStyle name="style1594313960603" xfId="2290" xr:uid="{57D26E05-DB20-4C1A-B9E6-349E53369D4E}"/>
    <cellStyle name="style1594313960659" xfId="2292" xr:uid="{E936C421-06FA-4D76-B984-DB1732C99BC2}"/>
    <cellStyle name="style1594313960734" xfId="2289" xr:uid="{66F15BFE-C5B1-4B7F-BC57-3EB22F86B27F}"/>
    <cellStyle name="style1594313960810" xfId="2291" xr:uid="{0E6DDCA5-6319-44C8-9CE9-058F0DB18E2E}"/>
    <cellStyle name="style1594313960886" xfId="2293" xr:uid="{A1D6CED7-91BE-495B-A25D-EFEA78E20553}"/>
    <cellStyle name="style1594313960961" xfId="2295" xr:uid="{C5A83C8C-A659-4C74-9B6D-DF0575C03607}"/>
    <cellStyle name="style1594313961020" xfId="2297" xr:uid="{88C1E70C-7D4C-4A93-A8AA-B7FEBD16422D}"/>
    <cellStyle name="style1594313961084" xfId="2299" xr:uid="{3762D40E-5E26-4AB9-A71F-BFE70E0D34C9}"/>
    <cellStyle name="style1594313961141" xfId="2294" xr:uid="{1652FAB5-1E98-47D4-A73A-E0AE3144E050}"/>
    <cellStyle name="style1594313961221" xfId="2296" xr:uid="{39038E66-B733-4A80-90B9-FB74726CB581}"/>
    <cellStyle name="style1594313961278" xfId="2298" xr:uid="{DED63071-4CA2-452A-8B63-58F2C17A1915}"/>
    <cellStyle name="style1594313961339" xfId="2300" xr:uid="{4FCBA13A-A34D-41DB-932C-65424F4125EB}"/>
    <cellStyle name="style1594313969511" xfId="2271" xr:uid="{3D5637BD-48DA-45E9-AE39-A7D7231B2DC1}"/>
    <cellStyle name="style1594313969598" xfId="2270" xr:uid="{FF3BE220-F865-446C-BB84-FA23BBD9D1E5}"/>
    <cellStyle name="style1594313969674" xfId="2272" xr:uid="{D2F3C58E-F5D2-4A26-84FE-DD582DCC7AB1}"/>
    <cellStyle name="style1594313969741" xfId="2274" xr:uid="{B3AEA3B3-9F6A-4784-8196-D0CBD9137B6B}"/>
    <cellStyle name="style1594313969797" xfId="2276" xr:uid="{E3314D15-E5D5-43A1-8897-8D1F26ACE6D7}"/>
    <cellStyle name="style1594313969873" xfId="2273" xr:uid="{1AD66D30-90EC-40B3-B37C-A17B1E2B053D}"/>
    <cellStyle name="style1594313969948" xfId="2275" xr:uid="{82FB07D3-205D-4EFE-87BE-23E9829821D2}"/>
    <cellStyle name="style1594313970023" xfId="2277" xr:uid="{A86C29CA-F5B6-45E8-91AD-6C2C056944E4}"/>
    <cellStyle name="style1594313970101" xfId="2279" xr:uid="{F0E2884D-DF23-4349-A70B-772191AC1360}"/>
    <cellStyle name="style1594313970157" xfId="2281" xr:uid="{89CB8FCE-D990-4F39-A475-DC312C2269DE}"/>
    <cellStyle name="style1594313970221" xfId="2278" xr:uid="{03290550-FD17-4D6D-918F-60537160205C}"/>
    <cellStyle name="style1594313970296" xfId="2283" xr:uid="{D24C6623-0D4C-498F-B5E5-72E076DC6C8C}"/>
    <cellStyle name="style1594313970357" xfId="2280" xr:uid="{BBDE6FE0-2717-412D-AD68-718BE107C6CC}"/>
    <cellStyle name="style1594313970415" xfId="2282" xr:uid="{E1484350-C510-4E52-8609-083AC1BA7697}"/>
    <cellStyle name="style1594313970475" xfId="2284" xr:uid="{D7635A3C-E57C-4547-A174-A2DCD2E04EC1}"/>
    <cellStyle name="style1594313970552" xfId="2285" xr:uid="{0F01C90D-7D97-49A1-98E0-944B5A9EC4C6}"/>
    <cellStyle name="style1594313978814" xfId="2256" xr:uid="{68BD7CB6-861F-46ED-B48D-1DDF486B6AB8}"/>
    <cellStyle name="style1594313978911" xfId="2255" xr:uid="{479464DA-2579-402A-B883-EB8CD59116D4}"/>
    <cellStyle name="style1594313978995" xfId="2257" xr:uid="{6BA607B1-74E6-46B3-8725-6B9B11B5933F}"/>
    <cellStyle name="style1594313979069" xfId="2259" xr:uid="{4E534B90-E07F-4341-890D-B170E99C7140}"/>
    <cellStyle name="style1594313979131" xfId="2261" xr:uid="{CBD788FB-DF14-4101-BDC4-3C037C7F2F84}"/>
    <cellStyle name="style1594313979213" xfId="2258" xr:uid="{1544DA5F-D05D-43E8-8E82-8FDFF7B7CDF1}"/>
    <cellStyle name="style1594313979295" xfId="2260" xr:uid="{EE095C3A-6C1E-455B-A335-EFE7C265BC48}"/>
    <cellStyle name="style1594313979377" xfId="2262" xr:uid="{3991F27A-759B-467E-88D0-05E1B17B364F}"/>
    <cellStyle name="style1594313979462" xfId="2264" xr:uid="{2AE1F596-2AC3-4C62-8282-47B51F5DBE24}"/>
    <cellStyle name="style1594313979526" xfId="2266" xr:uid="{88E47B9E-A844-4B3E-9E62-EA224F5900EF}"/>
    <cellStyle name="style1594313979595" xfId="2263" xr:uid="{FB87766E-78B3-4590-9D2C-8280E7F7382F}"/>
    <cellStyle name="style1594313979677" xfId="2268" xr:uid="{3FEE0ED3-8C7F-4A59-A8C7-5D7174CDD002}"/>
    <cellStyle name="style1594313979741" xfId="2265" xr:uid="{1F197E0D-1995-44C8-8A5B-CCD7A9F39643}"/>
    <cellStyle name="style1594313979802" xfId="2267" xr:uid="{A2357A48-4300-4F51-BB6E-E75FFFB8AAB1}"/>
    <cellStyle name="style1594313979864" xfId="2269" xr:uid="{B864D4E1-F05F-4BAE-A414-F7EAB1A279D2}"/>
    <cellStyle name="style1594313988154" xfId="2241" xr:uid="{E90DF6B4-6776-4163-AE28-C45D1C9D6EF7}"/>
    <cellStyle name="style1594313988254" xfId="2240" xr:uid="{ACEBA56C-D1A7-4A85-8E6B-4702D7F1B592}"/>
    <cellStyle name="style1594313988341" xfId="2242" xr:uid="{30103E5B-3BCF-45CA-BFED-8FF4D254D86F}"/>
    <cellStyle name="style1594313988420" xfId="2244" xr:uid="{DB03C78A-E7FB-4149-8A2B-38D0BBE321AC}"/>
    <cellStyle name="style1594313988485" xfId="2246" xr:uid="{C6A45E5F-0476-412D-9C79-EA0347AD3761}"/>
    <cellStyle name="style1594313988572" xfId="2243" xr:uid="{3D7A59B1-64C1-4C8E-AC3F-4A090ABB6EE5}"/>
    <cellStyle name="style1594313988658" xfId="2245" xr:uid="{175E9518-865F-40D3-9FEC-992453786123}"/>
    <cellStyle name="style1594313988745" xfId="2247" xr:uid="{A824187F-4B3C-4C9E-9DF0-A747F05D2527}"/>
    <cellStyle name="style1594313988831" xfId="2249" xr:uid="{B9D7C666-E463-43DD-A130-692629D2253B}"/>
    <cellStyle name="style1594313988896" xfId="2251" xr:uid="{E21D9B8C-E499-4523-86EB-9D0EA17DBA97}"/>
    <cellStyle name="style1594313988966" xfId="2248" xr:uid="{3B4DA01C-E68C-4BB8-BF3A-8E430D89A276}"/>
    <cellStyle name="style1594313989053" xfId="2253" xr:uid="{C22D44F3-CCCA-4A39-8848-D6D5AC24378B}"/>
    <cellStyle name="style1594313989121" xfId="2250" xr:uid="{0FB0AAE3-D7A9-430C-AD8B-D9C40D21E657}"/>
    <cellStyle name="style1594313989185" xfId="2252" xr:uid="{A65A171F-B830-48F6-A138-B64080F250AA}"/>
    <cellStyle name="style1594313989249" xfId="2254" xr:uid="{D161DA9C-18F5-4ED1-B49A-0324303355CC}"/>
    <cellStyle name="style1594379971340" xfId="2226" xr:uid="{7F444B23-356D-4CB0-A5AF-9F6FAA5C18C3}"/>
    <cellStyle name="style1594379971459" xfId="2225" xr:uid="{3EAF43E9-F696-45C7-80AA-0CC88A42F59E}"/>
    <cellStyle name="style1594379971560" xfId="2227" xr:uid="{4FCA6E72-D840-447D-896F-8D24B54AB8F7}"/>
    <cellStyle name="style1594379971646" xfId="2229" xr:uid="{CF0ECFF8-D8FD-4B1E-AA5C-946F04D61E51}"/>
    <cellStyle name="style1594379971718" xfId="2231" xr:uid="{6B051166-AE6B-4789-9D7C-9A23A8967E9A}"/>
    <cellStyle name="style1594379971815" xfId="2228" xr:uid="{1C296F78-5DFF-481B-84DF-F1BC9773E6B3}"/>
    <cellStyle name="style1594379971920" xfId="2230" xr:uid="{D649BB64-513F-4425-9BBD-F51F0ADA0742}"/>
    <cellStyle name="style1594379972025" xfId="2232" xr:uid="{90CD8718-CBCE-49CF-AF2A-A5E5F705B70D}"/>
    <cellStyle name="style1594379972122" xfId="2234" xr:uid="{CA1E0851-D58A-4CDB-89B3-240B49591D30}"/>
    <cellStyle name="style1594379972194" xfId="2236" xr:uid="{71CB4B5B-0250-4AFF-BF84-CEDBB4E1468D}"/>
    <cellStyle name="style1594379972261" xfId="2233" xr:uid="{5DC30E40-71F4-47A0-9B96-4F1078693493}"/>
    <cellStyle name="style1594379972351" xfId="2238" xr:uid="{A87CFA53-BD05-412B-AA92-3DC086F29791}"/>
    <cellStyle name="style1594379972433" xfId="2235" xr:uid="{48F08181-E7D8-4287-80B9-684F0CACD4E0}"/>
    <cellStyle name="style1594379972502" xfId="2237" xr:uid="{794BC818-8EA8-4CED-A08C-24A815B71727}"/>
    <cellStyle name="style1594379972571" xfId="2239" xr:uid="{0C14B4A5-0D21-4A5E-A34D-F717EDFC1AD8}"/>
    <cellStyle name="style1594809556857" xfId="3553" xr:uid="{80349BAC-93CF-4C4D-928B-2CCBAAB1DA7B}"/>
    <cellStyle name="style1594809556986" xfId="3552" xr:uid="{51BEB52D-0EB3-463A-8397-1DCB3D09BFAD}"/>
    <cellStyle name="style1594809557089" xfId="3554" xr:uid="{2953CDB9-0B2F-4471-B8C8-9D67F43B911A}"/>
    <cellStyle name="style1594809557187" xfId="3556" xr:uid="{8A9376D9-5197-4C63-998C-B486896242F1}"/>
    <cellStyle name="style1594809557266" xfId="3558" xr:uid="{53800A39-53D6-448F-BC1F-0D4491E22492}"/>
    <cellStyle name="style1594809557366" xfId="3555" xr:uid="{E26724AE-0787-459A-8604-89013BBE5F53}"/>
    <cellStyle name="style1594809557466" xfId="3557" xr:uid="{49A8E7D2-0F3A-4CB5-83C8-A5255E2D3254}"/>
    <cellStyle name="style1594809557576" xfId="3559" xr:uid="{8EA8C9C8-01A3-4C32-9DE7-86B7F00CE354}"/>
    <cellStyle name="style1594809557680" xfId="3561" xr:uid="{4C325F60-2E53-40B7-AFD8-11EDB7CF85DC}"/>
    <cellStyle name="style1594809557751" xfId="3563" xr:uid="{BF9C8378-799D-4434-A96C-1FB6984CC489}"/>
    <cellStyle name="style1594809557822" xfId="3566" xr:uid="{90F4AEDF-9738-4453-A0E5-9EE95CEA8092}"/>
    <cellStyle name="style1594809557899" xfId="3560" xr:uid="{F2FB624E-D518-4452-87EC-8F7B69174A9B}"/>
    <cellStyle name="style1594809558023" xfId="3562" xr:uid="{04E222BC-2086-4640-8DFA-5E59B9D99791}"/>
    <cellStyle name="style1594809558104" xfId="3564" xr:uid="{F4BF69E4-C8E0-4CB1-817D-C8CE9F50EDD2}"/>
    <cellStyle name="style1594809558177" xfId="3565" xr:uid="{42DD650B-6224-4E30-A78A-332C292414BA}"/>
    <cellStyle name="style1594809558266" xfId="3567" xr:uid="{6CC4E727-9670-4542-8F8D-76474D6BDFC9}"/>
    <cellStyle name="style1594809558399" xfId="3568" xr:uid="{24E877EA-74B9-4D82-B0B0-5CA6A6E6AB26}"/>
    <cellStyle name="style1594809568034" xfId="3537" xr:uid="{E1FC5D8D-2C73-412D-B5DA-EA329D888C86}"/>
    <cellStyle name="style1594809568135" xfId="3536" xr:uid="{0C6C0D88-06F8-4B28-A5A8-679E311D631C}"/>
    <cellStyle name="style1594809568221" xfId="3538" xr:uid="{C8B3D83C-AF14-4EEC-BFBB-C1A47E9D7CBA}"/>
    <cellStyle name="style1594809568298" xfId="3540" xr:uid="{00CFC6E9-F530-43BB-95B9-764AA970ED58}"/>
    <cellStyle name="style1594809568362" xfId="3542" xr:uid="{A7EB553D-6B57-4C54-8460-A88AC8C7E66E}"/>
    <cellStyle name="style1594809568453" xfId="3539" xr:uid="{DE271167-B30E-4874-AF94-7AB7DFF3CED8}"/>
    <cellStyle name="style1594809568542" xfId="3541" xr:uid="{D6E54B9D-2675-46FA-B389-49D4C02350CA}"/>
    <cellStyle name="style1594809568630" xfId="3543" xr:uid="{AA0B3F17-7C80-4904-938E-0401A0C7930D}"/>
    <cellStyle name="style1594809568720" xfId="3545" xr:uid="{AC3367CE-1CCA-4067-B6C9-4E089AD466E7}"/>
    <cellStyle name="style1594809568785" xfId="3547" xr:uid="{A7D64BD5-4764-4DE7-9A47-E8A6BAA582E8}"/>
    <cellStyle name="style1594809568849" xfId="3549" xr:uid="{96939215-2859-4282-8CFB-FE1939C7966D}"/>
    <cellStyle name="style1594809568910" xfId="3544" xr:uid="{CBD3DC12-15A0-4407-A72B-A5DBE4BAF1F4}"/>
    <cellStyle name="style1594809569002" xfId="3546" xr:uid="{5D6B8023-52F5-47CB-A186-95F27AA22F90}"/>
    <cellStyle name="style1594809569065" xfId="3548" xr:uid="{5CFBEF4E-9EC4-421B-8536-108FEC91945D}"/>
    <cellStyle name="style1594809569133" xfId="3550" xr:uid="{CE9C357C-AB66-499D-A9AD-116D8921D45E}"/>
    <cellStyle name="style1594809569212" xfId="3551" xr:uid="{46E9B24D-5760-4806-B583-678E5CD3C0E5}"/>
    <cellStyle name="style1594809577979" xfId="3521" xr:uid="{CA563168-699A-4B7D-B98A-747237E744EB}"/>
    <cellStyle name="style1594809578080" xfId="3520" xr:uid="{E1479F0B-D054-4616-BF39-972233B05B9D}"/>
    <cellStyle name="style1594809578169" xfId="3522" xr:uid="{D18792E7-CD76-4879-B0D9-6196CB43D2CE}"/>
    <cellStyle name="style1594809578246" xfId="3524" xr:uid="{E1A432CE-C412-4BB6-A461-13CB5758F4EA}"/>
    <cellStyle name="style1594809578308" xfId="3526" xr:uid="{0879925E-8EEB-485D-A932-57D93BC33AE3}"/>
    <cellStyle name="style1594809578395" xfId="3523" xr:uid="{4CABA15E-BD1E-4B63-85CA-3EF707E40868}"/>
    <cellStyle name="style1594809578479" xfId="3525" xr:uid="{53AD87F0-A05C-473C-BE7B-571388AAEA32}"/>
    <cellStyle name="style1594809578567" xfId="3527" xr:uid="{D3707035-3CF4-416F-8552-36195D6EB942}"/>
    <cellStyle name="style1594809578650" xfId="3529" xr:uid="{702A5BC2-728E-480A-95CB-301032E8382D}"/>
    <cellStyle name="style1594809578712" xfId="3531" xr:uid="{BA9D31B7-ACE1-4DF6-9D74-3A0B5ACCCF19}"/>
    <cellStyle name="style1594809578777" xfId="3533" xr:uid="{9344B8DB-1633-4409-8596-C6CC42C1F2EF}"/>
    <cellStyle name="style1594809578839" xfId="3528" xr:uid="{1C056DDA-5578-4C29-AF24-474358D54A7D}"/>
    <cellStyle name="style1594809578927" xfId="3530" xr:uid="{DF31B0E4-36A3-4AD9-82EB-7800C7AF735D}"/>
    <cellStyle name="style1594809578989" xfId="3532" xr:uid="{6E493112-29BA-4A82-9EE6-5B50664EB85D}"/>
    <cellStyle name="style1594809579052" xfId="3534" xr:uid="{3DCBFAFB-FBF5-4C44-BEEE-E14346F17286}"/>
    <cellStyle name="style1594809579125" xfId="3535" xr:uid="{A482D870-238B-48C7-A927-149E0640D77F}"/>
    <cellStyle name="style1594809587959" xfId="3505" xr:uid="{0C43082E-CEB3-40A2-A8BE-D8EE83B8A3FE}"/>
    <cellStyle name="style1594809588056" xfId="3504" xr:uid="{65F25DC9-2605-4CE7-9900-DEA346D064C2}"/>
    <cellStyle name="style1594809588138" xfId="3506" xr:uid="{4C758CD7-8815-4E28-A023-8717598F4EE3}"/>
    <cellStyle name="style1594809588213" xfId="3508" xr:uid="{580DC67A-D163-4AA1-835A-8936D31F7F5C}"/>
    <cellStyle name="style1594809588280" xfId="3510" xr:uid="{25F6CCE6-FFCF-43CB-AE2D-D5F4863C6ECC}"/>
    <cellStyle name="style1594809588364" xfId="3507" xr:uid="{3B37BFBC-EEC3-46C2-811C-FEA4AFDAD3EA}"/>
    <cellStyle name="style1594809588450" xfId="3509" xr:uid="{E463F78B-9CCE-46ED-921F-97136F2D1DE9}"/>
    <cellStyle name="style1594809588530" xfId="3511" xr:uid="{93A30900-E39D-4237-9E74-9C54D11444D2}"/>
    <cellStyle name="style1594809588607" xfId="3513" xr:uid="{A7D7C20F-FFC4-4B3C-A9EE-A59AFD18E197}"/>
    <cellStyle name="style1594809588675" xfId="3515" xr:uid="{41D0879D-BF07-4D95-B302-CD015EA7E6DE}"/>
    <cellStyle name="style1594809588744" xfId="3517" xr:uid="{1D97FC9B-D0A9-40FD-B5F3-265860053F04}"/>
    <cellStyle name="style1594809588816" xfId="3512" xr:uid="{11B1F059-B3BE-4068-96A0-A3216EE007B1}"/>
    <cellStyle name="style1594809588904" xfId="3514" xr:uid="{2F6C0ACB-BAC9-4205-B1A5-9028FCBAC510}"/>
    <cellStyle name="style1594809588964" xfId="3516" xr:uid="{A98ABA34-647D-4C1F-8F90-B43B04D4EF5A}"/>
    <cellStyle name="style1594809589031" xfId="3518" xr:uid="{550DF8ED-3DEC-4175-AA50-FCCD4826AD85}"/>
    <cellStyle name="style1594809589101" xfId="3519" xr:uid="{7A3F09D5-B655-4EA7-B6E4-EB6B0A7C41E2}"/>
    <cellStyle name="style1594896428094" xfId="2211" xr:uid="{07DB659C-9741-486F-8249-7D02D0CCBAB3}"/>
    <cellStyle name="style1594896428193" xfId="2210" xr:uid="{612B2B2B-AC86-4A1C-9CFD-543FE321D15C}"/>
    <cellStyle name="style1594896428277" xfId="2212" xr:uid="{DC02D356-E0AF-4BD5-8AFB-3B377505AAC7}"/>
    <cellStyle name="style1594896428357" xfId="2214" xr:uid="{8D62028C-6FE0-42E5-A704-8FB6D42CA945}"/>
    <cellStyle name="style1594896428418" xfId="2216" xr:uid="{FEE36750-8883-486A-AE30-96B8B2D66D72}"/>
    <cellStyle name="style1594896428500" xfId="2213" xr:uid="{E1611BF2-0013-4988-80BF-9334CB8E2E9F}"/>
    <cellStyle name="style1594896428583" xfId="2215" xr:uid="{C5CC5F25-0177-4709-B4B0-712C5BCE49C6}"/>
    <cellStyle name="style1594896428662" xfId="2217" xr:uid="{6E85A189-D108-49B5-B12B-D1D482EB5A57}"/>
    <cellStyle name="style1594896428745" xfId="2219" xr:uid="{E0CF8C88-D70B-42CA-902A-F77CB7FC3923}"/>
    <cellStyle name="style1594896428807" xfId="2221" xr:uid="{66E4DC08-BE64-4AAA-89F7-B1226F72EC5F}"/>
    <cellStyle name="style1594896428867" xfId="2218" xr:uid="{2E41246F-F198-4C7D-92D6-4CA58D0F7C5C}"/>
    <cellStyle name="style1594896428949" xfId="2223" xr:uid="{78EC919C-17A5-4C64-BAF1-3301E5CD3FD0}"/>
    <cellStyle name="style1594896429016" xfId="2220" xr:uid="{211DEE41-E2BD-4571-91AF-3E705DBE3453}"/>
    <cellStyle name="style1594896429076" xfId="2222" xr:uid="{1D97CD8F-B6E1-4D51-A52E-7BE8D80BF602}"/>
    <cellStyle name="style1594896429137" xfId="2224" xr:uid="{E5A4062C-F7F8-475F-8075-E36A319A8E5B}"/>
    <cellStyle name="style1594896441046" xfId="2196" xr:uid="{D1538AAA-D5EF-46E0-BB10-73D2D1D1C04E}"/>
    <cellStyle name="style1594896441146" xfId="2195" xr:uid="{71B05740-6C63-44C4-B790-22918DD74009}"/>
    <cellStyle name="style1594896441230" xfId="2197" xr:uid="{879F4B5D-18B9-418F-9F93-5E9DD6BAE99A}"/>
    <cellStyle name="style1594896441303" xfId="2199" xr:uid="{34EA13CA-8966-4233-BC6D-A9CE4CBFC59E}"/>
    <cellStyle name="style1594896441363" xfId="2201" xr:uid="{F0B6696B-5876-4AE5-8D87-CF00B18C1C0A}"/>
    <cellStyle name="style1594896441442" xfId="2198" xr:uid="{CC5D18FA-7A35-4CBC-A8A9-8B54FFC46D18}"/>
    <cellStyle name="style1594896441521" xfId="2200" xr:uid="{69DF8F1B-4A54-4864-BFFC-1A4F5F41C578}"/>
    <cellStyle name="style1594896441603" xfId="2202" xr:uid="{E949EB7F-6D95-4BD0-AD45-A8C9814065B3}"/>
    <cellStyle name="style1594896441687" xfId="2204" xr:uid="{C30F3DB4-DE85-4C40-A1D5-F4F8442DD0D4}"/>
    <cellStyle name="style1594896441749" xfId="2206" xr:uid="{C8762493-0DA5-481A-A597-617E134299BF}"/>
    <cellStyle name="style1594896441810" xfId="2203" xr:uid="{A74D30C3-BF0A-47ED-8529-047D8941EB40}"/>
    <cellStyle name="style1594896441891" xfId="2208" xr:uid="{7E9DD160-A7D1-4090-91A9-42D81C206817}"/>
    <cellStyle name="style1594896441953" xfId="2205" xr:uid="{103CDEB6-0814-4448-ACA7-31F5ED550F1D}"/>
    <cellStyle name="style1594896442014" xfId="2207" xr:uid="{1C9AA8C2-EBDE-47E2-952F-EAB70DD2A90E}"/>
    <cellStyle name="style1594896442075" xfId="2209" xr:uid="{DFD960B3-D8D6-44AE-B524-CBD02C4D815A}"/>
    <cellStyle name="style1594896452763" xfId="2181" xr:uid="{94343735-2995-42C7-A60F-841585EC4CCA}"/>
    <cellStyle name="style1594896452860" xfId="2180" xr:uid="{BDDBA580-C0C2-4B20-819D-BA8221EF609D}"/>
    <cellStyle name="style1594896452942" xfId="2182" xr:uid="{BEC6CE5C-D92A-42CA-9B02-BA699A7F750D}"/>
    <cellStyle name="style1594896453015" xfId="2184" xr:uid="{82F01988-9F04-4CA0-8350-D59DCE940E60}"/>
    <cellStyle name="style1594896453073" xfId="2186" xr:uid="{C0E93EA9-8143-4295-8B5F-31B485B90E43}"/>
    <cellStyle name="style1594896453149" xfId="2183" xr:uid="{C7A20014-3470-4DC5-89A0-7CB7C59050BE}"/>
    <cellStyle name="style1594896453226" xfId="2185" xr:uid="{2CDADD86-BAF9-4A3F-AE22-3E435A53C12F}"/>
    <cellStyle name="style1594896453304" xfId="2187" xr:uid="{C4758BE9-E1C1-40BD-83A5-D200B526B398}"/>
    <cellStyle name="style1594896453381" xfId="2189" xr:uid="{1AB3653C-2C9A-4CF6-A17C-4BFB7B36CDAD}"/>
    <cellStyle name="style1594896453444" xfId="2191" xr:uid="{FD7B0F12-4BEF-41E4-B4E9-B5545F4C261B}"/>
    <cellStyle name="style1594896453502" xfId="2188" xr:uid="{2446F463-2F12-4DFB-AC03-405D31329928}"/>
    <cellStyle name="style1594896453581" xfId="2193" xr:uid="{E36072B8-E550-4AA4-8962-F50DCD29D9FD}"/>
    <cellStyle name="style1594896453643" xfId="2190" xr:uid="{78D195A5-75E9-484E-AE81-34F6636DF6A3}"/>
    <cellStyle name="style1594896453704" xfId="2192" xr:uid="{1232B7E3-233E-4F50-A49F-515EEE8F61FC}"/>
    <cellStyle name="style1594896453763" xfId="2194" xr:uid="{C5E0AF0C-75BE-42FF-A5C1-D6573F5F6E8D}"/>
    <cellStyle name="style1594896463638" xfId="2166" xr:uid="{2C2F1E32-4682-493C-BE32-F0BCB88971BB}"/>
    <cellStyle name="style1594896463728" xfId="2165" xr:uid="{B4EFB630-ACD2-457D-89B7-F9E9BBFF4E44}"/>
    <cellStyle name="style1594896463807" xfId="2167" xr:uid="{1A47BD3B-05CE-4931-B205-018C97D8F8BF}"/>
    <cellStyle name="style1594896463875" xfId="2169" xr:uid="{141AEAB7-169E-47BD-8612-05D0CE96A62D}"/>
    <cellStyle name="style1594896463934" xfId="2171" xr:uid="{ECFFF40D-6ACC-463C-BA57-CEE33CF536FD}"/>
    <cellStyle name="style1594896464016" xfId="2168" xr:uid="{4FE13217-96F2-4E6F-847D-01AED9A05411}"/>
    <cellStyle name="style1594896464096" xfId="2170" xr:uid="{FA1F5104-9294-4891-AC13-5D0089A27272}"/>
    <cellStyle name="style1594896464174" xfId="2172" xr:uid="{F09B2826-245E-44E8-B295-4811E0EADF30}"/>
    <cellStyle name="style1594896464252" xfId="2174" xr:uid="{9DB3BC3D-D6C6-4EAC-98D1-CE103566C9D3}"/>
    <cellStyle name="style1594896464316" xfId="2176" xr:uid="{2125AFE7-5447-4669-BD0C-E65D06A9F94F}"/>
    <cellStyle name="style1594896464374" xfId="2173" xr:uid="{F2EB7148-1AA1-4235-A058-C44AB2D2B07B}"/>
    <cellStyle name="style1594896464452" xfId="2178" xr:uid="{BD9ECE88-BFD1-4300-B5FB-84A84A452F5D}"/>
    <cellStyle name="style1594896464513" xfId="2175" xr:uid="{0FA8EEA1-5DC4-4AC2-B422-A1D7DF105F34}"/>
    <cellStyle name="style1594896464572" xfId="2177" xr:uid="{D6E80FB8-7119-4075-98CD-D1883405F170}"/>
    <cellStyle name="style1594896464632" xfId="2179" xr:uid="{6DE95B2C-E465-4F58-80D0-7CEAF60D6212}"/>
    <cellStyle name="style1594896474963" xfId="2149" xr:uid="{87C0C20D-6F09-4212-BBB8-464E27A13758}"/>
    <cellStyle name="style1594896475054" xfId="2148" xr:uid="{3EC30229-9D2B-4534-A339-DD6F22300E5D}"/>
    <cellStyle name="style1594896475136" xfId="2150" xr:uid="{6C43E5D6-FF4C-4FBE-B185-CE41AD239CE2}"/>
    <cellStyle name="style1594896475209" xfId="2152" xr:uid="{A5996D8F-22B6-4A39-B55A-7FBCB07E534F}"/>
    <cellStyle name="style1594896475268" xfId="2154" xr:uid="{E8F15BB2-ED9A-4704-BA26-892EE6695AEC}"/>
    <cellStyle name="style1594896475347" xfId="2151" xr:uid="{2F9B5FF3-B648-4534-86CF-DBEE6E0C8DB1}"/>
    <cellStyle name="style1594896475426" xfId="2153" xr:uid="{E2635C18-1D5A-4CB8-A500-83604764A223}"/>
    <cellStyle name="style1594896475505" xfId="2155" xr:uid="{15900683-E7B7-488A-9541-D68AD23DAE9E}"/>
    <cellStyle name="style1594896475586" xfId="2157" xr:uid="{304756E3-B321-484F-AD34-2B0BC7BD3737}"/>
    <cellStyle name="style1594896475649" xfId="2160" xr:uid="{4A974565-D5A6-4CA3-A246-208B92F38EEF}"/>
    <cellStyle name="style1594896475706" xfId="2162" xr:uid="{314958A7-265A-4FAF-A792-A1F03C9DE0C3}"/>
    <cellStyle name="style1594896475764" xfId="2156" xr:uid="{25AD7716-7895-4CE5-ABD3-31A531CAE2DF}"/>
    <cellStyle name="style1594896475846" xfId="2158" xr:uid="{B25AA1CC-4983-4F86-AF39-39C00857FF3D}"/>
    <cellStyle name="style1594896475905" xfId="2159" xr:uid="{9B55A3DE-A1CA-463C-B992-309535E18B5A}"/>
    <cellStyle name="style1594896475965" xfId="2161" xr:uid="{25FF6D01-D47C-4909-8864-5C9F7BE99AE8}"/>
    <cellStyle name="style1594896476025" xfId="2163" xr:uid="{54884FA6-29A0-4ECB-8C73-0E8B38C7FE71}"/>
    <cellStyle name="style1594896476088" xfId="2164" xr:uid="{5A3A516A-F2A9-46AE-98A0-5BAE76504B94}"/>
    <cellStyle name="style1594896486631" xfId="2133" xr:uid="{E39941EE-299C-4E98-B77D-BBDD4F75344B}"/>
    <cellStyle name="style1594896486726" xfId="2132" xr:uid="{B03ED9D7-C474-4F1D-9D1E-7FB2B22278F2}"/>
    <cellStyle name="style1594896486810" xfId="2134" xr:uid="{76B57DD6-6352-4844-831C-66CB35D8968B}"/>
    <cellStyle name="style1594896486884" xfId="2136" xr:uid="{2CC1A232-5552-4D64-B123-FBA4852BF3FF}"/>
    <cellStyle name="style1594896486945" xfId="2138" xr:uid="{AE2D8A68-F217-4443-9071-01D2EFDDA91F}"/>
    <cellStyle name="style1594896487026" xfId="2135" xr:uid="{9BAAD107-9882-4E65-A329-7DB99F974AEF}"/>
    <cellStyle name="style1594896487115" xfId="2137" xr:uid="{E9B6FB96-DA83-48AF-920F-4CA0E4ECD551}"/>
    <cellStyle name="style1594896487211" xfId="2139" xr:uid="{E45A0084-0A17-4698-B9DC-A1F2870F529C}"/>
    <cellStyle name="style1594896487296" xfId="2141" xr:uid="{4B2F03EA-5B6C-4380-8DC0-D959FE85F08D}"/>
    <cellStyle name="style1594896487357" xfId="2143" xr:uid="{9694C45D-89F3-49ED-A69E-D8DB96B6A42E}"/>
    <cellStyle name="style1594896487425" xfId="2145" xr:uid="{2EEFFAA1-1FD6-48C3-AE7F-AD56B4523F48}"/>
    <cellStyle name="style1594896487484" xfId="2140" xr:uid="{6D94402E-52A2-4AF9-B9FF-049938D26948}"/>
    <cellStyle name="style1594896487567" xfId="2142" xr:uid="{3F0E723F-4763-4159-B288-4B788B28EC33}"/>
    <cellStyle name="style1594896487628" xfId="2144" xr:uid="{53D7CAB0-9C6B-4F43-806C-1173FDBBD0D6}"/>
    <cellStyle name="style1594896487690" xfId="2146" xr:uid="{25F35A30-CE44-4654-BD1B-17D894DBA077}"/>
    <cellStyle name="style1594896487753" xfId="2147" xr:uid="{B4C7FE3D-9AAE-4CAC-8FB9-35D6784937E0}"/>
    <cellStyle name="style1594896497660" xfId="2117" xr:uid="{3CB6999A-6D4C-43D2-8EB0-82DDA4D7BD69}"/>
    <cellStyle name="style1594896497752" xfId="2116" xr:uid="{0ED4A97F-AEE9-4037-A3D9-16B82E15E84C}"/>
    <cellStyle name="style1594896497834" xfId="2118" xr:uid="{313D2420-ADF4-46DC-B0F9-0D9E00320911}"/>
    <cellStyle name="style1594896497910" xfId="2120" xr:uid="{0EA8D2F0-C37C-40A4-9CB4-AB7E3DB6ABAF}"/>
    <cellStyle name="style1594896497971" xfId="2122" xr:uid="{C43337F3-1C43-4048-8ADC-F94B05612C23}"/>
    <cellStyle name="style1594896498051" xfId="2119" xr:uid="{6C2E677A-8B61-470E-94EB-3062B8BA794C}"/>
    <cellStyle name="style1594896498133" xfId="2121" xr:uid="{1A91DA91-9BAA-4533-8C4C-0871BC9575EC}"/>
    <cellStyle name="style1594896498216" xfId="2123" xr:uid="{405EC5FB-0655-4B3C-BE9C-4629E743A736}"/>
    <cellStyle name="style1594896498300" xfId="2125" xr:uid="{658E8BE2-980F-447C-B002-9DBDEE2C6F6D}"/>
    <cellStyle name="style1594896498361" xfId="2127" xr:uid="{A02F6298-A8D2-4B06-96B5-EB07547A681C}"/>
    <cellStyle name="style1594896498429" xfId="2129" xr:uid="{E2B07C1E-D348-4199-A4EF-0A62D5D81142}"/>
    <cellStyle name="style1594896498488" xfId="2124" xr:uid="{32BA86ED-16F7-46B1-BDAA-B82A94BF0DC7}"/>
    <cellStyle name="style1594896498572" xfId="2126" xr:uid="{540AD636-5974-4D23-9F9C-849656FCE69F}"/>
    <cellStyle name="style1594896498633" xfId="2128" xr:uid="{E0CAEE8A-F9A0-4C99-9353-910B195C97A7}"/>
    <cellStyle name="style1594896498695" xfId="2130" xr:uid="{059979AD-333E-47C4-8C9F-CFCAB486BF54}"/>
    <cellStyle name="style1594896498758" xfId="2131" xr:uid="{967B7654-0DA9-43F4-80B1-5B5714338B23}"/>
    <cellStyle name="style1594896510711" xfId="2101" xr:uid="{D0A43F14-1BF4-40D7-9A6B-973CD446BDD8}"/>
    <cellStyle name="style1594896510805" xfId="2100" xr:uid="{DBBF2503-28C2-4A62-9D66-0B30681F15DB}"/>
    <cellStyle name="style1594896510893" xfId="2102" xr:uid="{525A687E-BD13-40E0-BC91-D30DA7C5E87C}"/>
    <cellStyle name="style1594896510965" xfId="2104" xr:uid="{3143C2F3-3B78-40E6-AB63-197D704E6296}"/>
    <cellStyle name="style1594896511027" xfId="2106" xr:uid="{4B99D203-63E3-4A65-AEA7-B615F4FB6FA1}"/>
    <cellStyle name="style1594896511108" xfId="2103" xr:uid="{F74F0678-E3FB-45AF-8D72-45F61BC36AA7}"/>
    <cellStyle name="style1594896511190" xfId="2105" xr:uid="{2FB3482C-7EB6-42FD-9E1A-0FB9EFE68E87}"/>
    <cellStyle name="style1594896511268" xfId="2107" xr:uid="{2BDE6023-0A0B-4F1F-8CB2-080E2CB45193}"/>
    <cellStyle name="style1594896511347" xfId="2109" xr:uid="{28A5021B-FAC4-4540-B48A-2777A1063DA2}"/>
    <cellStyle name="style1594896511407" xfId="2111" xr:uid="{6B4D8877-C52D-44F5-93CA-974A9BF64F0B}"/>
    <cellStyle name="style1594896511473" xfId="2113" xr:uid="{CCE39287-A886-4669-BD6D-53791FC2821C}"/>
    <cellStyle name="style1594896511532" xfId="2108" xr:uid="{8E169B63-33D3-4B03-960C-D7833248856B}"/>
    <cellStyle name="style1594896511615" xfId="2110" xr:uid="{40D1D0B6-FF72-40DA-8B80-1A1437914E3F}"/>
    <cellStyle name="style1594896511674" xfId="2112" xr:uid="{38212090-184B-4D47-B7BF-69E309CA0D99}"/>
    <cellStyle name="style1594896511734" xfId="2114" xr:uid="{E839E1E5-A167-48AC-96F9-C44ACFCD1B54}"/>
    <cellStyle name="style1594896511794" xfId="2115" xr:uid="{BDF51C28-A348-4837-92C5-2987AECD0797}"/>
    <cellStyle name="style1594896522798" xfId="2086" xr:uid="{47C60479-B084-46E3-B593-0D4AE0DF7262}"/>
    <cellStyle name="style1594896522886" xfId="2085" xr:uid="{1E24FA5D-85A7-473B-9A3D-D2C685719D2E}"/>
    <cellStyle name="style1594896522968" xfId="2087" xr:uid="{0ABA8FB2-7F5E-4622-BC11-573CE6129E85}"/>
    <cellStyle name="style1594896523038" xfId="2089" xr:uid="{69EB21F5-E07A-4009-A7B3-BB5A1EAB8610}"/>
    <cellStyle name="style1594896523096" xfId="2091" xr:uid="{CA003F72-E82C-4618-B7EF-58A1FA1D4ABA}"/>
    <cellStyle name="style1594896523173" xfId="2088" xr:uid="{2DA5BE00-CF2F-43ED-9796-FE543EF04C71}"/>
    <cellStyle name="style1594896523251" xfId="2090" xr:uid="{0CF6FAF5-6E5F-4961-9510-B6876A65ADA2}"/>
    <cellStyle name="style1594896523328" xfId="2092" xr:uid="{B0753A2E-B439-419B-A3D9-04F87D2A0FEC}"/>
    <cellStyle name="style1594896523405" xfId="2094" xr:uid="{ABA6E0F5-F7E7-45B8-9474-E23165C7A426}"/>
    <cellStyle name="style1594896523465" xfId="2096" xr:uid="{F503B08D-F04F-42C3-A670-1AA600C7B917}"/>
    <cellStyle name="style1594896523527" xfId="2093" xr:uid="{2520035A-F79E-4A85-B00E-CABA9C5C342A}"/>
    <cellStyle name="style1594896523603" xfId="2098" xr:uid="{656CF3F2-DC00-46C8-9A3A-CECB2CED9639}"/>
    <cellStyle name="style1594896523663" xfId="2095" xr:uid="{AF79B8F9-E981-4277-9223-B5DAFC03CE0F}"/>
    <cellStyle name="style1594896523721" xfId="2097" xr:uid="{E124F359-706B-4AF1-8035-E0A6F5842D3A}"/>
    <cellStyle name="style1594896523778" xfId="2099" xr:uid="{B86D3264-4166-4D14-869F-B455F1964D6C}"/>
    <cellStyle name="style1594896535294" xfId="2071" xr:uid="{5CE5CE20-1D1A-4EB4-9A58-E26CF22A9D02}"/>
    <cellStyle name="style1594896535385" xfId="2070" xr:uid="{914A1EF8-0084-4E33-B633-CA612CDB7638}"/>
    <cellStyle name="style1594896535466" xfId="2072" xr:uid="{1BED6C80-E348-4346-ABA5-E6EC8C3D870B}"/>
    <cellStyle name="style1594896535535" xfId="2074" xr:uid="{8160CBDD-6BBF-470B-8902-236284470FE0}"/>
    <cellStyle name="style1594896535598" xfId="2076" xr:uid="{C8C7E75C-32E3-4884-95DC-7A405F34D018}"/>
    <cellStyle name="style1594896535677" xfId="2073" xr:uid="{2A0A081D-98A9-44EA-92A5-8B864785B6AB}"/>
    <cellStyle name="style1594896535761" xfId="2075" xr:uid="{A6F95E52-592E-46EE-90E9-B51081B30440}"/>
    <cellStyle name="style1594896535839" xfId="2077" xr:uid="{56C5982C-9456-4D50-BBB4-29EE533197D4}"/>
    <cellStyle name="style1594896535916" xfId="2079" xr:uid="{3F637AF3-EB08-420F-903F-48637B960E4E}"/>
    <cellStyle name="style1594896535975" xfId="2081" xr:uid="{EC5AB223-D091-407E-AE76-9A25710AE201}"/>
    <cellStyle name="style1594896536038" xfId="2078" xr:uid="{C3D3AA54-8914-43B1-B85F-65B56325AEEE}"/>
    <cellStyle name="style1594896536151" xfId="2083" xr:uid="{A1F36826-57ED-4B31-ABDF-1926C379C5E4}"/>
    <cellStyle name="style1594896536218" xfId="2080" xr:uid="{5E1FAD84-C906-4644-A4F3-13484C0635C2}"/>
    <cellStyle name="style1594896536285" xfId="2082" xr:uid="{654500BA-B7AB-42D4-9712-D799D8734F53}"/>
    <cellStyle name="style1594896536346" xfId="2084" xr:uid="{FB654FD3-6925-4E57-86D5-C956848EFE77}"/>
    <cellStyle name="style1594896548749" xfId="2056" xr:uid="{91568B3C-C7D3-4565-AA51-575779F4F904}"/>
    <cellStyle name="style1594896548843" xfId="2055" xr:uid="{9FA9C5E5-AEB0-4E02-9184-C988BCD2172B}"/>
    <cellStyle name="style1594896548923" xfId="2057" xr:uid="{6B4BB253-006A-4BE6-A5CE-73ADDD543B09}"/>
    <cellStyle name="style1594896548995" xfId="2059" xr:uid="{42041FDF-8A8A-4082-88E7-2EBC6466F6BD}"/>
    <cellStyle name="style1594896549054" xfId="2061" xr:uid="{0C62999B-D63D-40EC-A03A-463CF77691E0}"/>
    <cellStyle name="style1594896549133" xfId="2058" xr:uid="{EC1156ED-B485-4283-BB22-0A1956FCEA93}"/>
    <cellStyle name="style1594896549217" xfId="2060" xr:uid="{CDBCA352-B27A-4A71-A09B-356924F183B8}"/>
    <cellStyle name="style1594896549298" xfId="2062" xr:uid="{70F48F5C-9D5F-475E-BD73-E9CE696E1364}"/>
    <cellStyle name="style1594896549378" xfId="2064" xr:uid="{B3DC5814-CBE6-491E-8A9C-1B76893C8592}"/>
    <cellStyle name="style1594896549439" xfId="2066" xr:uid="{3E7BFDC6-E4BD-47D3-A432-480B591A0603}"/>
    <cellStyle name="style1594896549504" xfId="2063" xr:uid="{9341D5BA-A0B5-4C97-93D7-01703051E4BE}"/>
    <cellStyle name="style1594896549583" xfId="2068" xr:uid="{19E0A1DA-32C5-4F78-BF26-071B3A9C157B}"/>
    <cellStyle name="style1594896549644" xfId="2065" xr:uid="{064E72DC-E02A-40E5-B279-7AE9B2093177}"/>
    <cellStyle name="style1594896549703" xfId="2067" xr:uid="{FC1FEB26-D6B1-4AD2-B2B0-1E6596B7B421}"/>
    <cellStyle name="style1594896549762" xfId="2069" xr:uid="{18101B5B-5B26-4D4D-BEAB-DD6222AE4321}"/>
    <cellStyle name="style1594896560947" xfId="2041" xr:uid="{1BFCFDC4-9AA4-4D88-8DD9-1421EC836459}"/>
    <cellStyle name="style1594896561040" xfId="2040" xr:uid="{7C6C4C81-4A13-40FD-890E-2D1AEE55225D}"/>
    <cellStyle name="style1594896561122" xfId="2042" xr:uid="{A5D95ED4-CD0D-487E-BAFC-0E4A7DA4C790}"/>
    <cellStyle name="style1594896561197" xfId="2044" xr:uid="{A784714F-E01B-4528-BE31-53F207DB238C}"/>
    <cellStyle name="style1594896561256" xfId="2046" xr:uid="{13C80C84-83D6-4D79-B496-2302CCEA1939}"/>
    <cellStyle name="style1594896561335" xfId="2043" xr:uid="{D008F4A3-D49F-4F95-8B3C-9B5694041D3E}"/>
    <cellStyle name="style1594896561413" xfId="2045" xr:uid="{9D30F689-1C7C-4949-BB8A-F8B4D62D9A3E}"/>
    <cellStyle name="style1594896561491" xfId="2047" xr:uid="{FBD4AF5D-6CBB-40F0-A4D5-C6B0370B2740}"/>
    <cellStyle name="style1594896561569" xfId="2049" xr:uid="{0E3ED7A0-1A6A-48B3-AC9C-ECD3FC812112}"/>
    <cellStyle name="style1594896561630" xfId="2051" xr:uid="{0D7EBE8A-BF92-471A-9A41-E62AAFCD2035}"/>
    <cellStyle name="style1594896561693" xfId="2048" xr:uid="{2D43C135-2561-49B7-A23B-916E7F0B24D4}"/>
    <cellStyle name="style1594896561769" xfId="2053" xr:uid="{12167E54-ED3C-4483-A6C1-ACC58DD0F27B}"/>
    <cellStyle name="style1594896561830" xfId="2050" xr:uid="{7318469B-6438-45FA-A603-C566A795D0AE}"/>
    <cellStyle name="style1594896561888" xfId="2052" xr:uid="{E5BC094D-D010-4E44-9878-D98ACC5119BA}"/>
    <cellStyle name="style1594896561946" xfId="2054" xr:uid="{A7246B78-090E-4AF2-9FDC-77C5BC762219}"/>
    <cellStyle name="style1594896572968" xfId="2025" xr:uid="{763A8991-FF4F-4990-90FE-1E3CC30C4ED9}"/>
    <cellStyle name="style1594896573072" xfId="2024" xr:uid="{271BF268-E3A1-4AD5-8116-A5F9080B7E03}"/>
    <cellStyle name="style1594896573164" xfId="2026" xr:uid="{642D628F-700F-462E-8BAA-48254F1AB095}"/>
    <cellStyle name="style1594896573242" xfId="2028" xr:uid="{AFE7607A-A19B-4B6A-B8C3-A979F90C5FA1}"/>
    <cellStyle name="style1594896573308" xfId="2030" xr:uid="{DFCFAF56-236C-466F-8CFC-C408A0D805C9}"/>
    <cellStyle name="style1594896573395" xfId="2027" xr:uid="{346329B5-D0C9-4406-8860-E8B3DF1BCDDC}"/>
    <cellStyle name="style1594896573480" xfId="2029" xr:uid="{DF9A9BEF-9C98-4C28-B6CB-BB1C7E0E6FEC}"/>
    <cellStyle name="style1594896573569" xfId="2031" xr:uid="{5F5A9971-1EBF-434F-A224-B38BF57717DC}"/>
    <cellStyle name="style1594896573658" xfId="2033" xr:uid="{5CDA7C40-6011-4E2A-BBD1-2BF4447BC376}"/>
    <cellStyle name="style1594896573721" xfId="2035" xr:uid="{13C9A570-0530-485F-903C-10C6DC613F43}"/>
    <cellStyle name="style1594896573792" xfId="2037" xr:uid="{FF628249-931F-4AD7-A1EA-26CFDEBB51BE}"/>
    <cellStyle name="style1594896573856" xfId="2032" xr:uid="{4159DF4A-6DFA-4ECC-868A-C96D46B695E6}"/>
    <cellStyle name="style1594896573946" xfId="2034" xr:uid="{66B1414C-4EB9-48B0-8C69-D6CED827FD0C}"/>
    <cellStyle name="style1594896574010" xfId="2036" xr:uid="{89CFB746-CA7E-48C8-9D84-7BBC780D66B0}"/>
    <cellStyle name="style1594896574076" xfId="2038" xr:uid="{B97A0582-F551-4B47-8AB0-D28901AA7820}"/>
    <cellStyle name="style1594896574140" xfId="2039" xr:uid="{4C25599F-8D87-4D6C-9BDB-88F29F0D3EB2}"/>
    <cellStyle name="style1594896583689" xfId="2009" xr:uid="{83D8D95E-E5E3-4BC8-8458-5995D20D0FF4}"/>
    <cellStyle name="style1594896583791" xfId="2008" xr:uid="{26803690-55D1-46AF-97CC-D7E3247C7B65}"/>
    <cellStyle name="style1594896583877" xfId="2010" xr:uid="{ECDDC408-65A1-4D72-B080-9DA3FA468303}"/>
    <cellStyle name="style1594896583952" xfId="2012" xr:uid="{C4E58286-6023-4279-A5B8-5205442E725D}"/>
    <cellStyle name="style1594896584015" xfId="2014" xr:uid="{371EACCF-B1B1-4071-B945-AB8D31CAD225}"/>
    <cellStyle name="style1594896584098" xfId="2011" xr:uid="{E1508969-486E-4C81-8E4D-2C2ECF4B99B1}"/>
    <cellStyle name="style1594896584183" xfId="2013" xr:uid="{42DA6468-A893-461E-9A0F-E2E76928E247}"/>
    <cellStyle name="style1594896584267" xfId="2015" xr:uid="{24553784-9462-4C0E-9EC8-4B2A1DEF1E0B}"/>
    <cellStyle name="style1594896584351" xfId="2017" xr:uid="{95248E52-0D68-426A-BCCC-86E2CCBC24AA}"/>
    <cellStyle name="style1594896584412" xfId="2019" xr:uid="{6F27C0E9-5F58-4C83-8232-5E582EFED2DE}"/>
    <cellStyle name="style1594896584481" xfId="2021" xr:uid="{615DAB0D-1A70-49E9-996C-2CD33A567714}"/>
    <cellStyle name="style1594896584544" xfId="2016" xr:uid="{916A5FE9-FAD4-4FF4-BA27-9D6FF6E78549}"/>
    <cellStyle name="style1594896584634" xfId="2018" xr:uid="{05C5A853-1D95-4B9B-AB8E-2C2F69F7140B}"/>
    <cellStyle name="style1594896584696" xfId="2020" xr:uid="{5D556027-3C4C-4766-9F3B-C088217993B8}"/>
    <cellStyle name="style1594896584760" xfId="2022" xr:uid="{8A482A93-BC49-4097-B23C-FC525248FE33}"/>
    <cellStyle name="style1594896584824" xfId="2023" xr:uid="{283883DC-92D0-4FDD-B0F4-3260CEC5F45E}"/>
    <cellStyle name="style1594896594377" xfId="1993" xr:uid="{28B5D55E-9A9C-4601-A182-17DA325F1387}"/>
    <cellStyle name="style1594896594486" xfId="1992" xr:uid="{0D2DD82D-EAAC-40C3-AB33-8E8E7AA70A44}"/>
    <cellStyle name="style1594896594576" xfId="1994" xr:uid="{8834EDF9-F726-4889-8FB1-A7539DB82CF6}"/>
    <cellStyle name="style1594896594653" xfId="1996" xr:uid="{3E7440AE-5A3E-4465-91C4-9CE1E605AE49}"/>
    <cellStyle name="style1594896594721" xfId="1998" xr:uid="{066522B0-FCC1-4B58-9151-FCD433D0552C}"/>
    <cellStyle name="style1594896594809" xfId="1995" xr:uid="{63E173CA-2CA9-4335-8775-2A4DA15BBA1D}"/>
    <cellStyle name="style1594896594897" xfId="1997" xr:uid="{A5ADA087-9871-4890-9E8C-3B3AF355ADB2}"/>
    <cellStyle name="style1594896594987" xfId="1999" xr:uid="{F4FFF027-3EDE-4F8F-904E-AC1322FBD5F6}"/>
    <cellStyle name="style1594896595073" xfId="2001" xr:uid="{2A67DD41-DE35-4532-B833-90D0379B43DF}"/>
    <cellStyle name="style1594896595138" xfId="2003" xr:uid="{238983D4-90D9-4396-A90B-4886F2D98890}"/>
    <cellStyle name="style1594896595209" xfId="2005" xr:uid="{56076084-EE06-4BEF-A2FE-A289C35258B4}"/>
    <cellStyle name="style1594896595273" xfId="2000" xr:uid="{BB590380-2BED-427F-8638-0BC86DE11E5C}"/>
    <cellStyle name="style1594896595364" xfId="2002" xr:uid="{43172F16-E257-4024-AE69-4A87E81503F4}"/>
    <cellStyle name="style1594896595429" xfId="2004" xr:uid="{E986EB53-C22A-4DD6-B056-81240FEEFA3D}"/>
    <cellStyle name="style1594896595494" xfId="2006" xr:uid="{CFFCD971-F14F-488C-A1FD-05A4C5AA4B16}"/>
    <cellStyle name="style1594896595561" xfId="2007" xr:uid="{745D9FF0-0071-4373-9BD4-02F7305A1ABE}"/>
    <cellStyle name="style1594896606128" xfId="1977" xr:uid="{E0BCEAD5-5BD3-46BF-B88C-FAB50D973A54}"/>
    <cellStyle name="style1594896606226" xfId="1976" xr:uid="{E4279365-6180-4570-8DAD-76E61945A006}"/>
    <cellStyle name="style1594896606318" xfId="1978" xr:uid="{7F8F4C37-F1AA-43C3-A71D-46804C0B4810}"/>
    <cellStyle name="style1594896606415" xfId="1980" xr:uid="{08F0844B-6A60-4058-8547-349A536725AE}"/>
    <cellStyle name="style1594896606497" xfId="1982" xr:uid="{757F609D-94CA-4B66-94EA-F9F099B193BD}"/>
    <cellStyle name="style1594896606597" xfId="1979" xr:uid="{E8CB7A35-F5A1-4397-8461-E85B4C5D2545}"/>
    <cellStyle name="style1594896606690" xfId="1981" xr:uid="{2E2ACD5D-69E3-4D5A-BC7E-263C8FB5311C}"/>
    <cellStyle name="style1594896606775" xfId="1983" xr:uid="{E26DA1EF-39DC-4877-9EB3-3D6414DBCCF0}"/>
    <cellStyle name="style1594896606859" xfId="1985" xr:uid="{48AF59FE-E63A-442B-BA39-1DD9C975EE87}"/>
    <cellStyle name="style1594896606921" xfId="1987" xr:uid="{8950BBE0-CFE3-41AB-A6A7-40D916421F9C}"/>
    <cellStyle name="style1594896606989" xfId="1989" xr:uid="{636731D8-31E8-4F3B-92EA-487D3D7D579E}"/>
    <cellStyle name="style1594896607051" xfId="1984" xr:uid="{53A1ED6A-A898-4041-BE70-9BE33538B3B1}"/>
    <cellStyle name="style1594896607141" xfId="1986" xr:uid="{B5DE3AF8-83D6-42AA-AA45-7FE8FCE8D6D4}"/>
    <cellStyle name="style1594896607206" xfId="1988" xr:uid="{945DD3BB-FE5B-410C-B014-0D3DCAEE343F}"/>
    <cellStyle name="style1594896607274" xfId="1990" xr:uid="{6BEEC147-E7D1-4BF3-9E1B-094A09701322}"/>
    <cellStyle name="style1594896607340" xfId="1991" xr:uid="{C3E3BBAC-F736-4E4F-A36E-48ECED4BE2FE}"/>
    <cellStyle name="style1594896616076" xfId="1962" xr:uid="{D06649FC-04DD-4362-BADC-178CD74A2A74}"/>
    <cellStyle name="style1594896616173" xfId="1961" xr:uid="{752CCF26-FD7B-49A3-9755-05E901008BA6}"/>
    <cellStyle name="style1594896616257" xfId="1963" xr:uid="{0F7F3475-5887-4838-AA1E-8945C032C21E}"/>
    <cellStyle name="style1594896616337" xfId="1965" xr:uid="{3B84C430-E3AF-439D-8CA1-1DC910A83553}"/>
    <cellStyle name="style1594896616398" xfId="1967" xr:uid="{486D6A11-8FB3-4E1A-AFEC-7E4A49F8D81F}"/>
    <cellStyle name="style1594896616480" xfId="1964" xr:uid="{7FAFCBF9-9757-4077-8B60-26D0FA2A93DA}"/>
    <cellStyle name="style1594896616562" xfId="1966" xr:uid="{2DBDEB5C-FBD2-4364-A6CC-B47B1B6EE06E}"/>
    <cellStyle name="style1594896616645" xfId="1968" xr:uid="{4E0FFDC5-C5F2-4581-83FD-4117D004E0C0}"/>
    <cellStyle name="style1594896616730" xfId="1970" xr:uid="{E346F9AE-A92B-4CFD-A56D-33335FF38EB4}"/>
    <cellStyle name="style1594896616793" xfId="1972" xr:uid="{F7E0FBF1-4D85-4B44-AFCD-F87680F1D9BA}"/>
    <cellStyle name="style1594896616864" xfId="1969" xr:uid="{1E4F6583-3FC1-4737-A9AD-63241492AF93}"/>
    <cellStyle name="style1594896616947" xfId="1974" xr:uid="{70B547CC-F53B-4390-9852-C078B955111F}"/>
    <cellStyle name="style1594896617011" xfId="1971" xr:uid="{0A904FAA-28A2-4376-A0B7-A1BAD406C423}"/>
    <cellStyle name="style1594896617076" xfId="1973" xr:uid="{EC6E347A-21BF-4C3E-9806-A0D32917DAB6}"/>
    <cellStyle name="style1594896617141" xfId="1975" xr:uid="{67D0641F-CDA6-46F6-944D-75C65C04B8E4}"/>
    <cellStyle name="style1594896626043" xfId="1947" xr:uid="{9A71899F-C61D-451C-9330-AE5D45BC3642}"/>
    <cellStyle name="style1594896626141" xfId="1946" xr:uid="{8D6D5FFD-F920-4607-9CAC-C32E78DFD579}"/>
    <cellStyle name="style1594896626228" xfId="1948" xr:uid="{11D66900-AE9D-49B2-A94C-1B89B19EFB46}"/>
    <cellStyle name="style1594896626306" xfId="1950" xr:uid="{D9AE86FB-0C1B-430A-BD22-DCB1A3121A77}"/>
    <cellStyle name="style1594896626372" xfId="1952" xr:uid="{278DF2B2-21A9-4112-8EAA-8C3015E45F4A}"/>
    <cellStyle name="style1594896626460" xfId="1949" xr:uid="{8BD2586F-45FF-483E-A692-C793755988E0}"/>
    <cellStyle name="style1594896626549" xfId="1951" xr:uid="{ED9EDEE7-373F-4A7D-8138-B458E03D6ECB}"/>
    <cellStyle name="style1594896626635" xfId="1953" xr:uid="{F753179C-9E30-4924-95E2-1C6B6AA02D58}"/>
    <cellStyle name="style1594896626723" xfId="1955" xr:uid="{DB1DDB10-B076-443D-8A7C-353AF1E8C09F}"/>
    <cellStyle name="style1594896626789" xfId="1957" xr:uid="{66E6642E-3F47-4FBC-AF42-807849F31667}"/>
    <cellStyle name="style1594896626863" xfId="1954" xr:uid="{42452FFC-8577-4E13-A80C-BF17298A7522}"/>
    <cellStyle name="style1594896626951" xfId="1959" xr:uid="{BFA11B9A-E5FB-4BA2-B35C-CBEC93A875CD}"/>
    <cellStyle name="style1594896627023" xfId="1956" xr:uid="{E8AF128B-1FDF-4F63-8D9B-414A18F988C9}"/>
    <cellStyle name="style1594896627095" xfId="1958" xr:uid="{BCAF3BBB-082B-45D1-9642-0ED77DA4161A}"/>
    <cellStyle name="style1594896627160" xfId="1960" xr:uid="{742FE2FD-F4D7-4205-9DE0-76D3C05CC65A}"/>
    <cellStyle name="style1594896637135" xfId="1932" xr:uid="{D3D6FC67-0CC6-4BCB-838B-5158BE3E6595}"/>
    <cellStyle name="style1594896637237" xfId="1931" xr:uid="{EE21720E-6185-48ED-B8C6-D61DF24C31B7}"/>
    <cellStyle name="style1594896637327" xfId="1933" xr:uid="{3DE4B625-1743-4FD7-A36C-E104AACA1460}"/>
    <cellStyle name="style1594896637407" xfId="1935" xr:uid="{D2457C20-7FBA-401A-9EA6-BFD6D373D8FB}"/>
    <cellStyle name="style1594896637474" xfId="1937" xr:uid="{2F55666C-1A49-4F6B-8E4C-74C0BA6DBB20}"/>
    <cellStyle name="style1594896637566" xfId="1934" xr:uid="{287874FD-B655-4B4F-9FC9-C7773F804D21}"/>
    <cellStyle name="style1594896637656" xfId="1936" xr:uid="{7C692AD3-6E9F-496A-8AA6-84FAAEFC2928}"/>
    <cellStyle name="style1594896637746" xfId="1938" xr:uid="{8D2F94E8-57B6-46B3-B304-C39540254EC8}"/>
    <cellStyle name="style1594896637839" xfId="1940" xr:uid="{E5DE1C07-594A-4D76-A494-5F41B251197B}"/>
    <cellStyle name="style1594896637902" xfId="1942" xr:uid="{1AF1BB04-FE6A-4971-820E-51616ED8949C}"/>
    <cellStyle name="style1594896637972" xfId="1939" xr:uid="{801AD267-8B8F-4F4A-936E-11DFF3D40573}"/>
    <cellStyle name="style1594896638059" xfId="1944" xr:uid="{75BC2554-280A-4448-A6FF-433296F5B8D4}"/>
    <cellStyle name="style1594896638126" xfId="1941" xr:uid="{92EF3C54-9FC3-4A25-9B29-F6DCC94FE66C}"/>
    <cellStyle name="style1594896638191" xfId="1943" xr:uid="{0DC3EFB3-978C-4D80-96E0-3773F9E19DE3}"/>
    <cellStyle name="style1594896638256" xfId="1945" xr:uid="{46D71BF6-9393-423D-A2EF-04E7CF1F2BAD}"/>
    <cellStyle name="style1594896649143" xfId="1917" xr:uid="{1F3542FB-C5E8-4B84-AF27-BDC1C04CB968}"/>
    <cellStyle name="style1594896649241" xfId="1916" xr:uid="{E2488764-FF32-4461-BB30-B8B527DA233D}"/>
    <cellStyle name="style1594896649326" xfId="1918" xr:uid="{EB2C01E4-F106-4DB7-8C5A-8240FE7841F4}"/>
    <cellStyle name="style1594896649400" xfId="1920" xr:uid="{5B5C057F-4953-4612-A3DF-0D95D9132F34}"/>
    <cellStyle name="style1594896649464" xfId="1922" xr:uid="{D323EE04-75C4-462F-90A1-5C6BF3468DEF}"/>
    <cellStyle name="style1594896649550" xfId="1919" xr:uid="{17439782-DFDC-486E-B567-B308DA1488B3}"/>
    <cellStyle name="style1594896649639" xfId="1921" xr:uid="{10594AFF-684C-439A-8E13-A20F0532A03B}"/>
    <cellStyle name="style1594896649725" xfId="1923" xr:uid="{D8FF96A7-CF34-4BA9-8E95-9223A248431E}"/>
    <cellStyle name="style1594896649809" xfId="1925" xr:uid="{F09365D2-A1A4-4905-AC59-A99A15DA0C0C}"/>
    <cellStyle name="style1594896649871" xfId="1927" xr:uid="{3D18C29A-F7CE-4AB4-AC23-700418190A0C}"/>
    <cellStyle name="style1594896649939" xfId="1924" xr:uid="{9BE915B5-405B-4836-95D3-1C5185F0B75C}"/>
    <cellStyle name="style1594896650023" xfId="1929" xr:uid="{200DFAA5-092F-4257-915F-60770AE561B9}"/>
    <cellStyle name="style1594896650088" xfId="1926" xr:uid="{15D2AD15-FF3C-4A34-9729-4DC115168C8C}"/>
    <cellStyle name="style1594896650151" xfId="1928" xr:uid="{CC697045-51C7-45D5-B86B-C7EE8E4B9836}"/>
    <cellStyle name="style1594896650214" xfId="1930" xr:uid="{525FA4CE-5551-428C-90A5-329E5116E7AB}"/>
    <cellStyle name="style1594896658905" xfId="1902" xr:uid="{C89257CE-8D54-4FE2-A575-1A1B1CE0702D}"/>
    <cellStyle name="style1594896659002" xfId="1901" xr:uid="{35A80FA8-9C63-4677-A503-9DDE8B16D45F}"/>
    <cellStyle name="style1594896659086" xfId="1903" xr:uid="{0B07E5DB-9061-4FE2-8D0D-CC7AD8A5A9A8}"/>
    <cellStyle name="style1594896659162" xfId="1905" xr:uid="{2E759BA8-4BAC-4701-9694-0BBF9C8D4833}"/>
    <cellStyle name="style1594896659223" xfId="1907" xr:uid="{32512A2D-7A95-46F2-AFAB-9D66C93D55C1}"/>
    <cellStyle name="style1594896659312" xfId="1904" xr:uid="{AA78B1DC-BDAC-4631-9EF2-BBE24B341003}"/>
    <cellStyle name="style1594896659397" xfId="1906" xr:uid="{98501346-B13B-4EA6-B3F4-3A399FAC4567}"/>
    <cellStyle name="style1594896659480" xfId="1908" xr:uid="{9A1BBDB2-1D35-47D5-9796-C89DE302B1BE}"/>
    <cellStyle name="style1594896659563" xfId="1910" xr:uid="{C081DDD3-A1E9-4C35-843F-28E32D7A18DC}"/>
    <cellStyle name="style1594896659625" xfId="1912" xr:uid="{7E711547-F6FD-4831-A79C-986897A3EC59}"/>
    <cellStyle name="style1594896659693" xfId="1909" xr:uid="{DDC0BF97-102F-4ADD-85EA-B320718D9751}"/>
    <cellStyle name="style1594896659775" xfId="1914" xr:uid="{DD9F525B-398D-4538-8A75-1E0CB601E037}"/>
    <cellStyle name="style1594896659842" xfId="1911" xr:uid="{F02C7808-8BDB-473D-BB80-7DD636D78F14}"/>
    <cellStyle name="style1594896659907" xfId="1913" xr:uid="{0F74150C-E051-44FE-8B9C-E1D126829406}"/>
    <cellStyle name="style1594896659970" xfId="1915" xr:uid="{A5CBA2E0-7983-422B-A23A-1E4A36A69466}"/>
    <cellStyle name="style1594896668717" xfId="1887" xr:uid="{6B652CD1-0340-42EA-A26E-F10D798DB7AA}"/>
    <cellStyle name="style1594896668815" xfId="1886" xr:uid="{3FE48A6B-14F5-48F8-ACC8-86D1D3F2CAC0}"/>
    <cellStyle name="style1594896668902" xfId="1888" xr:uid="{FA0802F1-6DF9-496F-A636-DFF3587D1896}"/>
    <cellStyle name="style1594896668978" xfId="1890" xr:uid="{F2C7802D-14EA-4F9C-8AA8-1921602C60A3}"/>
    <cellStyle name="style1594896669043" xfId="1892" xr:uid="{17DF4A0D-0955-418F-9E79-56A8E1386755}"/>
    <cellStyle name="style1594896669127" xfId="1889" xr:uid="{D7A64CAA-5A2C-4D71-8871-CE32CEEDFF4E}"/>
    <cellStyle name="style1594896669212" xfId="1891" xr:uid="{FFEF0FC1-740A-4031-B213-0822BC900EB5}"/>
    <cellStyle name="style1594896669301" xfId="1893" xr:uid="{2ADBD0F3-7CBD-495E-84BC-787F3F38CE96}"/>
    <cellStyle name="style1594896669386" xfId="1895" xr:uid="{2FD2997D-F4A1-4BF5-8EFC-F531918A044B}"/>
    <cellStyle name="style1594896669449" xfId="1897" xr:uid="{0B73826B-1F70-475F-B274-978AC94E2AD7}"/>
    <cellStyle name="style1594896669516" xfId="1894" xr:uid="{7BB46838-6D83-4480-B62F-2BD1C5A17B34}"/>
    <cellStyle name="style1594896669598" xfId="1899" xr:uid="{874B553D-54DC-40AE-AB8E-56801A53280B}"/>
    <cellStyle name="style1594896669664" xfId="1896" xr:uid="{D1D44954-2AC0-462C-A849-C91B17DDD1F7}"/>
    <cellStyle name="style1594896669727" xfId="1898" xr:uid="{94F3F637-1835-4A12-8AD8-D41730314D4B}"/>
    <cellStyle name="style1594896669790" xfId="1900" xr:uid="{D2EC3A03-73C9-4F1F-9A41-9AB54E86EEF2}"/>
    <cellStyle name="style1594896678274" xfId="1872" xr:uid="{735EB970-67CF-4D6F-A50E-2DFDD572E43A}"/>
    <cellStyle name="style1594896678373" xfId="1871" xr:uid="{92B43B89-D7F4-4C28-80B2-6146578B976B}"/>
    <cellStyle name="style1594896678461" xfId="1873" xr:uid="{617004E8-26FF-4519-B0DF-8B7CD7FA8639}"/>
    <cellStyle name="style1594896678536" xfId="1875" xr:uid="{F3166F99-77E4-4F0F-A63B-A3DDB2E16E8F}"/>
    <cellStyle name="style1594896678599" xfId="1877" xr:uid="{1937D0E0-5BB8-460D-9037-7030ADE09A60}"/>
    <cellStyle name="style1594896678685" xfId="1874" xr:uid="{3E9ED545-921F-4C80-B441-A4078794892D}"/>
    <cellStyle name="style1594896678770" xfId="1876" xr:uid="{C0CDA48E-219E-47FA-B00B-0E49556E0FEB}"/>
    <cellStyle name="style1594896678856" xfId="1878" xr:uid="{438FF58D-6202-4D0E-8DCF-FF5675A9D470}"/>
    <cellStyle name="style1594896678941" xfId="1880" xr:uid="{F4D8077A-95EC-4BE9-99CF-2371C126B272}"/>
    <cellStyle name="style1594896679005" xfId="1882" xr:uid="{810CE428-8519-4C43-B2F1-05EB616C79C2}"/>
    <cellStyle name="style1594896679072" xfId="1879" xr:uid="{7F8F757E-17D8-46A0-9CE1-54725369DD1A}"/>
    <cellStyle name="style1594896679155" xfId="1884" xr:uid="{D0E571CA-6EDF-45ED-83F0-B5272732DBFA}"/>
    <cellStyle name="style1594896679221" xfId="1881" xr:uid="{92A8DDA7-D119-4D98-991E-2EE9B925B528}"/>
    <cellStyle name="style1594896679286" xfId="1883" xr:uid="{8E8EE1A5-BD78-4396-97F9-5BAC7A2DC5A5}"/>
    <cellStyle name="style1594896679349" xfId="1885" xr:uid="{DA23893E-6EE9-4EFF-8B53-601231750E4E}"/>
    <cellStyle name="style1594896687828" xfId="1857" xr:uid="{88F3867C-D2D4-4246-A8A9-FB32BB737C6E}"/>
    <cellStyle name="style1594896687925" xfId="1856" xr:uid="{011DDC7A-A00B-4D13-B825-74BEF85F9F0E}"/>
    <cellStyle name="style1594896688011" xfId="1858" xr:uid="{CE8F921A-8AD8-41B4-A16C-388836CE15DB}"/>
    <cellStyle name="style1594896688087" xfId="1860" xr:uid="{C567B153-51F1-4916-8FC7-AB166456889D}"/>
    <cellStyle name="style1594896688151" xfId="1862" xr:uid="{16194735-2995-4098-ADF6-B1968D838A4F}"/>
    <cellStyle name="style1594896688237" xfId="1859" xr:uid="{2B787C85-C87C-4ECC-829E-C1D422A9CA55}"/>
    <cellStyle name="style1594896688322" xfId="1861" xr:uid="{F310BC41-4BD5-46C2-B6C8-8D28C38CD0BF}"/>
    <cellStyle name="style1594896688408" xfId="1863" xr:uid="{61E0699D-EBC1-48A7-AD66-1FD59D60F3D6}"/>
    <cellStyle name="style1594896688493" xfId="1865" xr:uid="{B304B48B-1E3C-4AF8-BF37-21EAA0D19EB8}"/>
    <cellStyle name="style1594896688555" xfId="1867" xr:uid="{EC02840A-7F64-4A32-8358-4AD9DC923640}"/>
    <cellStyle name="style1594896688618" xfId="1864" xr:uid="{11B9AAD0-C629-4D07-B4DE-F2712CA35D46}"/>
    <cellStyle name="style1594896688718" xfId="1869" xr:uid="{30BCFD64-C70D-44A2-BAF7-D9BD1E3158F0}"/>
    <cellStyle name="style1594896688785" xfId="1866" xr:uid="{2CD12576-80B9-4F66-AE95-7CD6B37D36C9}"/>
    <cellStyle name="style1594896688851" xfId="1868" xr:uid="{6F5D3A4D-5DCC-4A79-8397-CDDBBA465399}"/>
    <cellStyle name="style1594896688916" xfId="1870" xr:uid="{C69554D5-7EC1-425A-8E35-9F45C8151F3A}"/>
    <cellStyle name="style1594896697705" xfId="1842" xr:uid="{1C3F1BE7-91AE-4604-85CF-E34405D6BB43}"/>
    <cellStyle name="style1594896697808" xfId="1841" xr:uid="{DCCC36F6-CAE5-4B89-B7F2-1E30A11F08BE}"/>
    <cellStyle name="style1594896697895" xfId="1843" xr:uid="{964EE866-0C64-4693-8D27-DC122D94D506}"/>
    <cellStyle name="style1594896697976" xfId="1845" xr:uid="{C459EE92-0E6D-4E79-AE5C-DC821818298C}"/>
    <cellStyle name="style1594896698048" xfId="1847" xr:uid="{CC756173-DC1E-4AA3-831A-7A1B7C156818}"/>
    <cellStyle name="style1594896698131" xfId="1844" xr:uid="{62748C6A-36F2-498A-B68C-60DA3F0C7418}"/>
    <cellStyle name="style1594896698220" xfId="1846" xr:uid="{219701BE-7861-4493-80F9-491D58BF352A}"/>
    <cellStyle name="style1594896698312" xfId="1848" xr:uid="{A7D154D9-8820-4B47-9106-C68D7468F041}"/>
    <cellStyle name="style1594896698401" xfId="1850" xr:uid="{7DB63422-B217-4015-AAFF-C2D52CDBE24B}"/>
    <cellStyle name="style1594896698470" xfId="1852" xr:uid="{1AE90D4D-92D0-4156-8092-9551E313D1C4}"/>
    <cellStyle name="style1594896698550" xfId="1849" xr:uid="{9C7C4AA6-131F-4F89-9DD8-78D3452A5C28}"/>
    <cellStyle name="style1594896698646" xfId="1854" xr:uid="{872F4652-9545-4622-89A6-37276D762E73}"/>
    <cellStyle name="style1594896698717" xfId="1851" xr:uid="{FF2876FF-53B6-432A-8DD0-F2E4C9C122F5}"/>
    <cellStyle name="style1594896698789" xfId="1853" xr:uid="{EB26F6E9-2F77-4525-ABF8-20D04D084E84}"/>
    <cellStyle name="style1594896698856" xfId="1855" xr:uid="{07C4B69F-6A80-44A5-B4E1-5BD48FD69E5D}"/>
    <cellStyle name="style1594896707603" xfId="1827" xr:uid="{586267A1-B47E-4AF7-A6B9-C68650CCBE04}"/>
    <cellStyle name="style1594896707705" xfId="1826" xr:uid="{05E849DB-FE65-4D70-A0F5-F1F0597D8427}"/>
    <cellStyle name="style1594896707793" xfId="1828" xr:uid="{E1337E12-4170-4F2F-AC87-4AA3B0C5CC89}"/>
    <cellStyle name="style1594896707874" xfId="1830" xr:uid="{9C7C7115-6715-4FB8-BA1D-F3791CBF3DD8}"/>
    <cellStyle name="style1594896707945" xfId="1832" xr:uid="{2F4EEBED-C9C8-4AFB-84BD-425364C8AA70}"/>
    <cellStyle name="style1594896708034" xfId="1829" xr:uid="{3F47A70E-A99A-4585-8FF8-7ACC5D36D4DB}"/>
    <cellStyle name="style1594896708124" xfId="1831" xr:uid="{DC357204-EFD8-4442-A175-96F990FC0736}"/>
    <cellStyle name="style1594896708220" xfId="1833" xr:uid="{23EA4C8F-71A5-43BC-8D72-185A4914779C}"/>
    <cellStyle name="style1594896708309" xfId="1835" xr:uid="{3A05BE33-237B-4E4D-989F-B53349A2F6FE}"/>
    <cellStyle name="style1594896708379" xfId="1837" xr:uid="{50E61AA2-4D5A-4448-A9B8-5390AB648B48}"/>
    <cellStyle name="style1594896708453" xfId="1834" xr:uid="{94C4F191-D294-42EE-B185-D75E3798271A}"/>
    <cellStyle name="style1594896708554" xfId="1839" xr:uid="{090B1DC5-6B50-4B7F-A82C-B8FA422DAC0A}"/>
    <cellStyle name="style1594896708622" xfId="1836" xr:uid="{163749FB-EF93-4BC9-963F-13B4D587825A}"/>
    <cellStyle name="style1594896708690" xfId="1838" xr:uid="{AC706F4F-7E00-4739-9E00-7079A1E43FBF}"/>
    <cellStyle name="style1594896708755" xfId="1840" xr:uid="{26791C38-2B18-4770-BBE8-5097A528ED1E}"/>
    <cellStyle name="style1594896717372" xfId="1812" xr:uid="{3E0BA36C-032C-406A-9E52-D65E5C5C30FD}"/>
    <cellStyle name="style1594896717480" xfId="1811" xr:uid="{53C84F5E-0247-4FD8-B189-4571DCA465D4}"/>
    <cellStyle name="style1594896717565" xfId="1813" xr:uid="{8A6235C2-9615-42FD-873D-7D645ED48493}"/>
    <cellStyle name="style1594896717643" xfId="1815" xr:uid="{D97F4D1B-A095-47E0-A49E-D0D9B094E561}"/>
    <cellStyle name="style1594896717709" xfId="1817" xr:uid="{4E90332D-BB76-4EC5-8906-28B1FC41E3E1}"/>
    <cellStyle name="style1594896717804" xfId="1814" xr:uid="{FF4CDA1D-0C15-4C81-B920-0B6572F25282}"/>
    <cellStyle name="style1594896717894" xfId="1816" xr:uid="{A581DE36-3B59-4009-93A3-9BF48A374AF2}"/>
    <cellStyle name="style1594896717989" xfId="1818" xr:uid="{2574DBA5-B45B-42D7-B18E-0310F659D9CD}"/>
    <cellStyle name="style1594896718076" xfId="1820" xr:uid="{B34A3C60-A992-481C-91E9-AEACD22D47C2}"/>
    <cellStyle name="style1594896718141" xfId="1822" xr:uid="{8DE56D69-7BD3-4458-B9C3-C229807FCC4B}"/>
    <cellStyle name="style1594896718210" xfId="1819" xr:uid="{E8ECBC8A-5498-4A3D-961C-7F7B0E3DF854}"/>
    <cellStyle name="style1594896718295" xfId="1824" xr:uid="{C75AFAA8-A11E-4DAC-9F8B-0F8BE31CFD27}"/>
    <cellStyle name="style1594896718360" xfId="1821" xr:uid="{9F2A0E17-C321-467D-AE3E-CE72D4BCF613}"/>
    <cellStyle name="style1594896718423" xfId="1823" xr:uid="{9B945173-FB1F-40A3-B07A-8D9C89DBC4E5}"/>
    <cellStyle name="style1594896718487" xfId="1825" xr:uid="{CA92216B-B1F0-4C5B-9B1B-9220E1A67CBD}"/>
    <cellStyle name="style1594896727239" xfId="1797" xr:uid="{98A0C2EE-6D77-4C68-8518-1AE0AC4AEF83}"/>
    <cellStyle name="style1594896727345" xfId="1796" xr:uid="{383D355C-88D3-4D95-9E91-131692766169}"/>
    <cellStyle name="style1594896727433" xfId="1798" xr:uid="{D75871AF-8F5E-4DF8-A793-DE7B1370185E}"/>
    <cellStyle name="style1594896727508" xfId="1800" xr:uid="{A22C5E7F-DE4A-423C-BB6E-4688BEF634BD}"/>
    <cellStyle name="style1594896727572" xfId="1802" xr:uid="{AB97840B-9E71-45E1-A40D-85CA49297679}"/>
    <cellStyle name="style1594896727656" xfId="1799" xr:uid="{B4F03601-0C35-4F47-ABC6-92A767552340}"/>
    <cellStyle name="style1594896727739" xfId="1801" xr:uid="{81D8466B-F33B-4E02-A632-AB2C8DCA8FA6}"/>
    <cellStyle name="style1594896727823" xfId="1803" xr:uid="{8F310FBC-0BF9-421A-8D6C-CFD18178DB01}"/>
    <cellStyle name="style1594896727906" xfId="1805" xr:uid="{861DE0F7-3A89-40CE-A1C6-7426731A0404}"/>
    <cellStyle name="style1594896727971" xfId="1807" xr:uid="{86147099-BA41-465F-ADFF-2DEA02B04B6C}"/>
    <cellStyle name="style1594896728035" xfId="1804" xr:uid="{C7F987F6-51C4-44A6-A7FB-727D12CF14C6}"/>
    <cellStyle name="style1594896728124" xfId="1809" xr:uid="{AA55DC25-BFA2-4F37-BF4B-BB0DD9B063D0}"/>
    <cellStyle name="style1594896728188" xfId="1806" xr:uid="{3EB3EF39-D9BF-47DA-8619-8EBCF834AAE8}"/>
    <cellStyle name="style1594896728250" xfId="1808" xr:uid="{F7ADF01F-CA63-44D8-9C2D-D66767792EA3}"/>
    <cellStyle name="style1594896728313" xfId="1810" xr:uid="{FC84FCD5-5C94-4AB4-9BCC-AFBFF4D62D1D}"/>
    <cellStyle name="style1594896736768" xfId="1782" xr:uid="{15EF6989-9C09-4C29-86AD-EA1463184DDF}"/>
    <cellStyle name="style1594896736868" xfId="1781" xr:uid="{2F3A8FC7-81E9-40D7-A4DD-63A4B105EF99}"/>
    <cellStyle name="style1594896736954" xfId="1783" xr:uid="{5D7BA683-4EF9-4556-A44E-5FBF41B3D3AE}"/>
    <cellStyle name="style1594896737030" xfId="1785" xr:uid="{2D286A4F-1FC2-47D2-A999-017ED442FDD6}"/>
    <cellStyle name="style1594896737096" xfId="1787" xr:uid="{AF537B19-F06E-4944-9513-5C7C0F2C74ED}"/>
    <cellStyle name="style1594896737184" xfId="1784" xr:uid="{EFC9D5CD-CF88-4F9A-8E41-D9FDB5A6FC74}"/>
    <cellStyle name="style1594896737271" xfId="1786" xr:uid="{A6CD9494-FC4C-42AD-822B-C56F7C21A7DC}"/>
    <cellStyle name="style1594896737358" xfId="1788" xr:uid="{7EE24B44-9539-45D2-B913-2CE293B982C0}"/>
    <cellStyle name="style1594896737445" xfId="1790" xr:uid="{6118A76B-0146-4889-BF39-8CB620928A26}"/>
    <cellStyle name="style1594896737510" xfId="1792" xr:uid="{243664C2-BB80-4A16-9296-67F4216A9006}"/>
    <cellStyle name="style1594896737579" xfId="1789" xr:uid="{3B792391-1968-415E-965D-36429ACA80A5}"/>
    <cellStyle name="style1594896737664" xfId="1794" xr:uid="{29471B96-7709-4210-B953-4F257DF80842}"/>
    <cellStyle name="style1594896737729" xfId="1791" xr:uid="{B8D597EB-B74A-48B2-9D87-1014EC46E137}"/>
    <cellStyle name="style1594896737792" xfId="1793" xr:uid="{10470FCA-4FDB-4D5E-BEF3-834693C00D92}"/>
    <cellStyle name="style1594896737859" xfId="1795" xr:uid="{2078DD21-3869-4073-B572-4A8D8F2E3F07}"/>
    <cellStyle name="style1594896746401" xfId="1767" xr:uid="{4065406F-7FC1-48FE-B826-4632EFB2DF06}"/>
    <cellStyle name="style1594896746501" xfId="1766" xr:uid="{165D74D0-5387-4D6E-A9E4-0DB6E6DD2118}"/>
    <cellStyle name="style1594896746592" xfId="1768" xr:uid="{1AB06E66-CA19-4030-886F-BD1BC449D7F6}"/>
    <cellStyle name="style1594896746667" xfId="1770" xr:uid="{1BE83AD8-E31B-4A05-87EF-B068A1926A23}"/>
    <cellStyle name="style1594896746732" xfId="1772" xr:uid="{CF35F886-A624-4F55-A138-75DA1EB845E0}"/>
    <cellStyle name="style1594896746815" xfId="1769" xr:uid="{1AA9E83D-2517-473A-B3B6-EB27194545C2}"/>
    <cellStyle name="style1594896746899" xfId="1771" xr:uid="{685DF3AC-E791-45DD-80C5-C836AC52031E}"/>
    <cellStyle name="style1594896746984" xfId="1773" xr:uid="{EA2DF8AF-2BD2-4CE3-812A-7B822F63DD49}"/>
    <cellStyle name="style1594896747070" xfId="1775" xr:uid="{FE810AEE-7F92-4EA4-BB90-2F99073AA80E}"/>
    <cellStyle name="style1594896747134" xfId="1777" xr:uid="{F7C5C219-1314-4CF6-802E-D8DA677C3F01}"/>
    <cellStyle name="style1594896747201" xfId="1774" xr:uid="{00D38B86-AC91-4B96-8CB2-D6D3DD02C6B6}"/>
    <cellStyle name="style1594896747287" xfId="1779" xr:uid="{A018F257-96FB-4209-81C9-BDFE36183628}"/>
    <cellStyle name="style1594896747355" xfId="1776" xr:uid="{891E1E3C-B6C4-4F45-98C2-E6E9132FE936}"/>
    <cellStyle name="style1594896747420" xfId="1778" xr:uid="{437DEC9C-0A35-457D-96B5-5455A66F8DDE}"/>
    <cellStyle name="style1594896747483" xfId="1780" xr:uid="{6F8AA364-AD06-4A2E-BACB-B76A939282FA}"/>
    <cellStyle name="style1594896755984" xfId="1752" xr:uid="{C41F88E0-3792-4230-899B-12E10C73CDEA}"/>
    <cellStyle name="style1594896756081" xfId="1751" xr:uid="{FCBC554B-4A1E-4EF2-9213-F8FC33863FE3}"/>
    <cellStyle name="style1594896756166" xfId="1753" xr:uid="{2962F81E-EB42-4E0B-AC3E-5570A1BB10CC}"/>
    <cellStyle name="style1594896756241" xfId="1755" xr:uid="{05903C0C-155A-4F1D-8577-52EA18231590}"/>
    <cellStyle name="style1594896756303" xfId="1757" xr:uid="{30D5F2F9-4F1B-41F1-A04A-45FAE8135836}"/>
    <cellStyle name="style1594896756391" xfId="1754" xr:uid="{7F87F1A3-6724-49E0-A063-4F7D52F4440C}"/>
    <cellStyle name="style1594896756475" xfId="1756" xr:uid="{7C458D5A-6E10-4C2B-A551-552428AD8165}"/>
    <cellStyle name="style1594896756568" xfId="1758" xr:uid="{A1737ADC-B31C-44C7-BD73-BAF8001A0193}"/>
    <cellStyle name="style1594896756653" xfId="1760" xr:uid="{E3CDD1EB-AD40-4626-86ED-203B74781323}"/>
    <cellStyle name="style1594896756717" xfId="1762" xr:uid="{74D3EE47-3F4E-4D21-8EFF-D1F21E7010BD}"/>
    <cellStyle name="style1594896756780" xfId="1759" xr:uid="{3E2EAD7C-C4A2-4354-9A81-0DBFC7258EE8}"/>
    <cellStyle name="style1594896756872" xfId="1764" xr:uid="{361E7FB1-0A0C-4D38-A683-1169B9E0B0F9}"/>
    <cellStyle name="style1594896756938" xfId="1761" xr:uid="{9BCD2A54-98DA-4922-8785-EBC32B97822D}"/>
    <cellStyle name="style1594896757002" xfId="1763" xr:uid="{163B5C2A-54D7-4CA7-BBC5-44EDACEA21DD}"/>
    <cellStyle name="style1594896757067" xfId="1765" xr:uid="{D7630A5F-CC6E-459C-A2C0-D16EC7B82E28}"/>
    <cellStyle name="style1594896765520" xfId="1737" xr:uid="{3D40329A-FDED-4E8E-B564-F3B834371E97}"/>
    <cellStyle name="style1594896765618" xfId="1736" xr:uid="{06C64EFA-04B9-4ED7-AA39-9E6A5F6F79DC}"/>
    <cellStyle name="style1594896765704" xfId="1738" xr:uid="{94BC09F3-78E5-4D66-984C-AF295077EE3B}"/>
    <cellStyle name="style1594896765782" xfId="1740" xr:uid="{9F57B5E6-34D2-4875-B12F-18E6E707E06E}"/>
    <cellStyle name="style1594896765847" xfId="1742" xr:uid="{B2AE5452-64C8-4AC8-B595-BBCEB1D71AB1}"/>
    <cellStyle name="style1594896765932" xfId="1739" xr:uid="{211C2DBF-2CCE-44FA-905F-564FA6A9765A}"/>
    <cellStyle name="style1594896766018" xfId="1741" xr:uid="{DC1EA521-44CA-4A34-B60A-B36A9C6C070D}"/>
    <cellStyle name="style1594896766103" xfId="1743" xr:uid="{B02DB5F5-D570-449F-9042-66B4285AC10D}"/>
    <cellStyle name="style1594896766188" xfId="1745" xr:uid="{3C45FA4F-AA20-40EE-ADBD-584D13CB8BF1}"/>
    <cellStyle name="style1594896766251" xfId="1747" xr:uid="{24D020FD-9D80-4571-A5E8-1ECCCFAF35FE}"/>
    <cellStyle name="style1594896766315" xfId="1744" xr:uid="{33827E8B-E9D6-426B-891F-78B997F71E44}"/>
    <cellStyle name="style1594896766407" xfId="1749" xr:uid="{11D172CF-7538-40D9-B84E-5F7887CD559E}"/>
    <cellStyle name="style1594896766474" xfId="1746" xr:uid="{C0F66A9F-B018-483E-B8BA-40E794C87877}"/>
    <cellStyle name="style1594896766541" xfId="1748" xr:uid="{94D7DFD5-5760-4425-BB92-5B19C62AB0FC}"/>
    <cellStyle name="style1594896766606" xfId="1750" xr:uid="{7DAF28AC-6D51-40B7-A9F8-B4C86DF77354}"/>
    <cellStyle name="style1594908458305" xfId="3489" xr:uid="{E7EE71D8-2CE0-4415-A558-24528FEBBC71}"/>
    <cellStyle name="style1594908458430" xfId="3488" xr:uid="{2ADD91D5-1B35-4260-8875-C2B5F5309746}"/>
    <cellStyle name="style1594908458524" xfId="3490" xr:uid="{9C23A5D6-427F-4AE6-9584-2B82E0B1E12D}"/>
    <cellStyle name="style1594908458602" xfId="3492" xr:uid="{9AF887E6-92E7-494B-BD6F-DF71B4933D4D}"/>
    <cellStyle name="style1594908458680" xfId="3494" xr:uid="{AF64FB81-183A-431F-8FFA-CC8FC7F398AA}"/>
    <cellStyle name="style1594908458774" xfId="3491" xr:uid="{8BB9763C-9F90-4964-A7EA-29598D04F785}"/>
    <cellStyle name="style1594908458868" xfId="3493" xr:uid="{74C7688E-E752-4402-8C6C-C2212FEDD7F3}"/>
    <cellStyle name="style1594908458961" xfId="3495" xr:uid="{453A4001-FDB5-411D-8ED5-6683CBDD3838}"/>
    <cellStyle name="style1594908459071" xfId="3497" xr:uid="{87CDE958-08F8-46AD-9B7F-F1CD57672CE2}"/>
    <cellStyle name="style1594908459133" xfId="3499" xr:uid="{60EF61AA-27AC-4329-9ABB-E01FE93B5AE4}"/>
    <cellStyle name="style1594908459196" xfId="3502" xr:uid="{429022F7-A3EF-4737-A457-637312CD2E18}"/>
    <cellStyle name="style1594908459258" xfId="3496" xr:uid="{46C3F2BE-9DFD-4140-A0D6-47E2DAB6CB1A}"/>
    <cellStyle name="style1594908459368" xfId="3498" xr:uid="{5CB433B7-07C6-4A74-944C-1AD1A2A1F4C2}"/>
    <cellStyle name="style1594908459430" xfId="3500" xr:uid="{DDD281E8-5982-4CAF-8652-F56A47F85B84}"/>
    <cellStyle name="style1594908459493" xfId="3501" xr:uid="{58E332B7-C437-4E67-A3D8-EAB7CAF898E5}"/>
    <cellStyle name="style1594908459571" xfId="3503" xr:uid="{794C097B-5A3A-4B04-908B-878CB0FB2EC3}"/>
    <cellStyle name="style1594908469368" xfId="3473" xr:uid="{75376467-D7C9-4976-B5D9-C43A08101542}"/>
    <cellStyle name="style1594908469477" xfId="3472" xr:uid="{62878DA0-C226-479C-ACAB-C378EAE45065}"/>
    <cellStyle name="style1594908469555" xfId="3474" xr:uid="{2F5302DF-541C-4F48-AC46-C7C6A2493983}"/>
    <cellStyle name="style1594908469633" xfId="3476" xr:uid="{18E22F30-B5D3-4CF2-B0A3-1489B5C8E0C1}"/>
    <cellStyle name="style1594908469680" xfId="3478" xr:uid="{7DC36160-FCF8-4FD5-89F7-EB699C94543A}"/>
    <cellStyle name="style1594908469774" xfId="3475" xr:uid="{F71CA843-ED1C-4D24-9AEB-894501687DE3}"/>
    <cellStyle name="style1594908469852" xfId="3477" xr:uid="{DF71C0ED-6BDB-43FC-ADEC-49A03F0859A8}"/>
    <cellStyle name="style1594908469930" xfId="3479" xr:uid="{BB23C6E0-22DB-4DC2-8BA3-B9B825387B38}"/>
    <cellStyle name="style1594908470008" xfId="3481" xr:uid="{9DBBB8D6-66DD-456F-8BD1-86B2DD069FA3}"/>
    <cellStyle name="style1594908470071" xfId="3483" xr:uid="{4FD305FA-A56E-4FF5-A4B6-347E874679E1}"/>
    <cellStyle name="style1594908470133" xfId="3485" xr:uid="{DC789CC9-51CD-4353-B962-51A377E3B2BE}"/>
    <cellStyle name="style1594908470196" xfId="3480" xr:uid="{1FE35DA4-45D9-4905-8BE0-414546C9DE11}"/>
    <cellStyle name="style1594908470274" xfId="3482" xr:uid="{06FF66F4-44DE-454E-A35D-981EFB7682A0}"/>
    <cellStyle name="style1594908470337" xfId="3484" xr:uid="{89D229C6-C70D-4CC6-AA2D-6CAAE72B3A09}"/>
    <cellStyle name="style1594908470399" xfId="3486" xr:uid="{BE3831A0-6DB2-4D9F-A559-820946A00F84}"/>
    <cellStyle name="style1594908470462" xfId="3487" xr:uid="{0C5C8F21-CD1B-4B4D-B9A2-3103650F1569}"/>
    <cellStyle name="style1594908479680" xfId="3457" xr:uid="{C4474B39-582E-4B2B-820F-E115B2E2DC9E}"/>
    <cellStyle name="style1594908479790" xfId="3456" xr:uid="{3F340465-E2F6-4AC1-A2B9-42831DA8561A}"/>
    <cellStyle name="style1594908479868" xfId="3458" xr:uid="{DEF50AFD-86B2-4A1D-A813-644468D301A6}"/>
    <cellStyle name="style1594908479946" xfId="3460" xr:uid="{87B96E37-5641-4601-B241-980DAB115A5F}"/>
    <cellStyle name="style1594908479993" xfId="3462" xr:uid="{5BAEA46A-C343-4BCD-82F5-E816C4AD3B35}"/>
    <cellStyle name="style1594908480087" xfId="3459" xr:uid="{77A182E1-E690-4009-83CD-347D6D5C9DB8}"/>
    <cellStyle name="style1594908480180" xfId="3461" xr:uid="{15350B2F-B573-4D15-8314-BA2D309A3CA5}"/>
    <cellStyle name="style1594908480274" xfId="3463" xr:uid="{227A26DD-8FEF-4033-9D85-7EB32728472C}"/>
    <cellStyle name="style1594908480368" xfId="3465" xr:uid="{770D7DD0-4676-41FB-8655-E8D4E10D498F}"/>
    <cellStyle name="style1594908480430" xfId="3467" xr:uid="{A8387795-3F33-454F-98FA-7B6E27F33A5A}"/>
    <cellStyle name="style1594908480508" xfId="3469" xr:uid="{DFFD7AAD-936B-4191-BF83-025F822750B9}"/>
    <cellStyle name="style1594908480602" xfId="3464" xr:uid="{40116DAB-6856-4FD6-85A2-0FEC914F8B93}"/>
    <cellStyle name="style1594908480727" xfId="3466" xr:uid="{20E655D1-C5F4-4D3B-81DF-6FC31B8CC98D}"/>
    <cellStyle name="style1594908480790" xfId="3468" xr:uid="{34864854-09ED-4C66-B516-FAADAE38C34A}"/>
    <cellStyle name="style1594908480852" xfId="3470" xr:uid="{8310D994-64BC-4A24-B999-0185E1520491}"/>
    <cellStyle name="style1594908480915" xfId="3471" xr:uid="{7DFEC6C1-E879-4DB3-A442-C56E4C2294F9}"/>
    <cellStyle name="style1594908490009" xfId="3441" xr:uid="{B3AEAB79-E755-488F-BA95-41DF652E8635}"/>
    <cellStyle name="style1594908490118" xfId="3440" xr:uid="{1E2B11AB-00FA-4A74-B5E1-5E7A532DFA1C}"/>
    <cellStyle name="style1594908490196" xfId="3442" xr:uid="{C54733AC-B188-4051-8FF5-5CD24E6BE3B6}"/>
    <cellStyle name="style1594908490259" xfId="3444" xr:uid="{3F12BD19-1BE2-4E0F-90B4-4F44DE98F0E5}"/>
    <cellStyle name="style1594908490321" xfId="3446" xr:uid="{B34ED96E-1F35-4062-9DFF-A7D4A501F86C}"/>
    <cellStyle name="style1594908490399" xfId="3443" xr:uid="{3BCFE601-E8AA-4FD7-98D8-BCDEEDC0FED4}"/>
    <cellStyle name="style1594908490477" xfId="3445" xr:uid="{650D76C3-E1E7-47F7-A7AA-B430778EFFBC}"/>
    <cellStyle name="style1594908490571" xfId="3447" xr:uid="{5F70B27B-0B99-4B6C-97B4-DB6B94ECB112}"/>
    <cellStyle name="style1594908490649" xfId="3449" xr:uid="{7D5AE4C1-F8E8-4CB8-A37A-9EF6A9D4FEDA}"/>
    <cellStyle name="style1594908490712" xfId="3451" xr:uid="{C8EAAFDE-EED3-4F4F-A637-1E991CFC989C}"/>
    <cellStyle name="style1594908490774" xfId="3453" xr:uid="{4F731CAB-136E-4ACA-A3FC-21A8E49DD8CB}"/>
    <cellStyle name="style1594908490837" xfId="3448" xr:uid="{3420717A-1CA0-444C-B57E-1E385ED39D4E}"/>
    <cellStyle name="style1594908490915" xfId="3450" xr:uid="{F9BDDA9E-870C-4221-86DB-703EA2EEBC65}"/>
    <cellStyle name="style1594908490977" xfId="3452" xr:uid="{4A250344-2848-4C7A-A69C-EEA12CC15B44}"/>
    <cellStyle name="style1594908491040" xfId="3454" xr:uid="{180C3716-D3DA-4E12-9F8D-2109F8212205}"/>
    <cellStyle name="style1594908491102" xfId="3455" xr:uid="{B50D45C6-6756-4440-BB85-12658ADE3EBE}"/>
    <cellStyle name="Title 2" xfId="60" xr:uid="{00000000-0005-0000-0000-000078000000}"/>
    <cellStyle name="Title 3" xfId="117" xr:uid="{00000000-0005-0000-0000-000079000000}"/>
    <cellStyle name="Total" xfId="91" builtinId="25" customBuiltin="1"/>
    <cellStyle name="Total 2" xfId="61" xr:uid="{00000000-0005-0000-0000-00007B000000}"/>
    <cellStyle name="Warning Text" xfId="88" builtinId="11" customBuiltin="1"/>
    <cellStyle name="Warning Text 2" xfId="62" xr:uid="{00000000-0005-0000-0000-00007D000000}"/>
  </cellStyles>
  <dxfs count="0"/>
  <tableStyles count="0" defaultTableStyle="TableStyleMedium2" defaultPivotStyle="PivotStyleLight16"/>
  <colors>
    <mruColors>
      <color rgb="FFD0CECE"/>
      <color rgb="FF8497B0"/>
      <color rgb="FFFFFFE1"/>
      <color rgb="FFE30520"/>
      <color rgb="FFE3051E"/>
      <color rgb="FFE7CFE5"/>
      <color rgb="FFF1A78A"/>
      <color rgb="FFC4D79B"/>
      <color rgb="FFC5D9F1"/>
      <color rgb="FFC5D9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</xdr:colOff>
      <xdr:row>0</xdr:row>
      <xdr:rowOff>47625</xdr:rowOff>
    </xdr:from>
    <xdr:to>
      <xdr:col>1</xdr:col>
      <xdr:colOff>603250</xdr:colOff>
      <xdr:row>6</xdr:row>
      <xdr:rowOff>76811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" y="47625"/>
          <a:ext cx="1065742" cy="1341519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8AB68E-5EEB-4DD3-9DBC-4246AD05DA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41F738B-9721-4440-BFC0-222EB02889C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X55A0T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4D873D-24EF-4F24-AF77-439322FA3515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X56A0T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DE8644B-12B9-4969-953D-5BE8AF19EA06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X1A0T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F25364-4ED5-4463-BBC9-AD225DC5208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13E694-4199-48A1-8111-D520370CBE3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16F476-956D-4DDB-B008-E37980BBEF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X9A0T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DAC0D67-63C9-499D-93EB-56F865BA7529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X14A0T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70D67FF-32D8-4082-9492-083DF23E2B8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X20A0T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D319AE-BC55-436F-A51A-2767415463A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194A2A-A8DA-4A50-8667-1ECA6B336A2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tats\HSA\NHSPrimaryCommunityHealth\General%20Medical\GP%20contract\Statistical%20Release\2016\Excel%20QOF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480340\AppData\Local\Microsoft\Windows\Temporary%20Internet%20Files\Content.Outlook\OGX1NL4R\National%20Prevalence%20Day%20Calculations%202014%20(QA%20of%20PCAS%20Registers%20and%20ADPF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VD%20Landscape/Drafts/CVD%20Landscape%20-%20Scotland%20-%20Phase%201%20Data%20Framework%20v4%20MPS%20Cal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VD%20Landscape\Drafts\CVD%20Landscape%20-%20Scotland%20-%20Phase%201%20Data%20Framework%20v4%20MPS%20Calc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ompendium/2019%20Statistics/England_&amp;_Wales/CVD%20Statistics%202019%20-%20Chapter%202%20-%20Morbidity.MPS_Update_18_02_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ompendium\2019%20Statistics\England_&amp;_Wales\CVD%20Statistics%202019%20-%20Chapter%202%20-%20Morbidity.MPS_Update_18_02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for 2015-16"/>
      <sheetName val="Information"/>
      <sheetName val="Table 1"/>
      <sheetName val="Table 1 data"/>
      <sheetName val="Chart 1 Prevalence"/>
      <sheetName val="Chart 2 Dementia"/>
      <sheetName val="Chart 3 Dementia estimates"/>
      <sheetName val="Chart 4 Points Totals"/>
      <sheetName val="Table 2"/>
      <sheetName val="Chart5_14 SMOKE004"/>
      <sheetName val="Chart AF006_AF007"/>
      <sheetName val="Chart FLU"/>
      <sheetName val="Chart COPD008W"/>
      <sheetName val="Chart 9 Pallative Care"/>
      <sheetName val="Chart MH2"/>
      <sheetName val="Chart MH11"/>
      <sheetName val="Chart 10 Medicines"/>
      <sheetName val="Chart 11 Exceptions "/>
      <sheetName val="Table 3"/>
      <sheetName val="Chart 12 ClinicalPoints"/>
      <sheetName val="Table 3 data"/>
      <sheetName val="Chart 13 Diabetes"/>
      <sheetName val="Chart 14 COPD"/>
      <sheetName val="Chart 15 CND"/>
      <sheetName val="Chart Dementia prevalence"/>
      <sheetName val="Chartdata"/>
      <sheetName val="Clinical charts data"/>
      <sheetName val="COPD chart data"/>
      <sheetName val="Smoking chart data"/>
      <sheetName val="Medicine Management Chart data"/>
      <sheetName val="RawPCData"/>
      <sheetName val="CND data LHB"/>
      <sheetName val="Cluster AF"/>
      <sheetName val="Cluster PC"/>
      <sheetName val="Cluster MH"/>
      <sheetName val="Cluster DM"/>
      <sheetName val="Cluster DEM"/>
      <sheetName val="Cluster COPD"/>
      <sheetName val="Cluster HYP"/>
      <sheetName val="Cluster FLU"/>
      <sheetName val="Cluster SMOKE4"/>
      <sheetName val="RawDataUndrLyAchvmt"/>
      <sheetName val="RawDataExpInd"/>
      <sheetName val="RawDataCliniclTtlPnt"/>
      <sheetName val="Practice list size"/>
      <sheetName val="RawDataMedPnt"/>
      <sheetName val="RawDataCNDPnt"/>
      <sheetName val="RawDataPHPnt"/>
      <sheetName val="RawDataClinicalPnt"/>
      <sheetName val="RawDataTtlPnt"/>
      <sheetName val="Sheet1"/>
      <sheetName val="MYE 07_09"/>
      <sheetName val="MYEs 10-15"/>
      <sheetName val="MYE LHB"/>
      <sheetName val="Map1"/>
      <sheetName val="2015-16 Indicators"/>
      <sheetName val="RG Clincal Check"/>
      <sheetName val="RG Med Check"/>
      <sheetName val="RG CDN Check"/>
      <sheetName val="RG PH Check"/>
      <sheetName val="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5">
          <cell r="D5" t="str">
            <v>SumOfApril Population</v>
          </cell>
          <cell r="E5" t="str">
            <v>TotalPoints</v>
          </cell>
          <cell r="F5" t="str">
            <v>ClinicalPoints</v>
          </cell>
        </row>
        <row r="6">
          <cell r="D6">
            <v>4423</v>
          </cell>
          <cell r="E6">
            <v>562.8341320620957</v>
          </cell>
          <cell r="F6">
            <v>272</v>
          </cell>
        </row>
        <row r="7">
          <cell r="D7">
            <v>3580</v>
          </cell>
          <cell r="E7">
            <v>544.90270270270275</v>
          </cell>
          <cell r="F7">
            <v>269.9027027027027</v>
          </cell>
        </row>
        <row r="8">
          <cell r="D8">
            <v>5793</v>
          </cell>
          <cell r="E8">
            <v>566.8191244239631</v>
          </cell>
          <cell r="F8">
            <v>271.8191244239631</v>
          </cell>
        </row>
        <row r="9">
          <cell r="D9">
            <v>9510</v>
          </cell>
          <cell r="E9">
            <v>566.33303964757715</v>
          </cell>
          <cell r="F9">
            <v>271.3330396475771</v>
          </cell>
        </row>
        <row r="10">
          <cell r="D10">
            <v>18031</v>
          </cell>
          <cell r="E10">
            <v>566.98035877962548</v>
          </cell>
          <cell r="F10">
            <v>271.98035877962548</v>
          </cell>
        </row>
        <row r="11">
          <cell r="D11">
            <v>6501</v>
          </cell>
          <cell r="E11">
            <v>500.38058484550663</v>
          </cell>
          <cell r="F11">
            <v>253.17041350026423</v>
          </cell>
        </row>
        <row r="12">
          <cell r="D12">
            <v>7243</v>
          </cell>
          <cell r="E12">
            <v>567</v>
          </cell>
          <cell r="F12">
            <v>272</v>
          </cell>
        </row>
        <row r="13">
          <cell r="D13">
            <v>11997</v>
          </cell>
          <cell r="E13">
            <v>566.94827586206907</v>
          </cell>
          <cell r="F13">
            <v>271.94827586206901</v>
          </cell>
        </row>
        <row r="14">
          <cell r="D14">
            <v>7670</v>
          </cell>
          <cell r="E14">
            <v>542</v>
          </cell>
          <cell r="F14">
            <v>272</v>
          </cell>
        </row>
        <row r="15">
          <cell r="D15">
            <v>10255</v>
          </cell>
          <cell r="E15">
            <v>562.38426433457676</v>
          </cell>
          <cell r="F15">
            <v>268.12365827397059</v>
          </cell>
        </row>
        <row r="16">
          <cell r="D16">
            <v>19007</v>
          </cell>
          <cell r="E16">
            <v>567</v>
          </cell>
          <cell r="F16">
            <v>272</v>
          </cell>
        </row>
        <row r="17">
          <cell r="D17">
            <v>10048</v>
          </cell>
          <cell r="E17">
            <v>561.31429357122283</v>
          </cell>
          <cell r="F17">
            <v>266.31429357122283</v>
          </cell>
        </row>
        <row r="18">
          <cell r="D18">
            <v>13822</v>
          </cell>
          <cell r="E18">
            <v>535.85258814999816</v>
          </cell>
          <cell r="F18">
            <v>244.85258814999821</v>
          </cell>
        </row>
        <row r="19">
          <cell r="D19">
            <v>8207</v>
          </cell>
          <cell r="E19">
            <v>518.72069053217797</v>
          </cell>
          <cell r="F19">
            <v>252.82538015729887</v>
          </cell>
        </row>
        <row r="20">
          <cell r="D20">
            <v>5909</v>
          </cell>
          <cell r="E20">
            <v>567</v>
          </cell>
          <cell r="F20">
            <v>272</v>
          </cell>
        </row>
        <row r="21">
          <cell r="D21">
            <v>4318</v>
          </cell>
          <cell r="E21">
            <v>567</v>
          </cell>
          <cell r="F21">
            <v>272</v>
          </cell>
        </row>
        <row r="22">
          <cell r="D22">
            <v>5439</v>
          </cell>
          <cell r="E22">
            <v>567</v>
          </cell>
          <cell r="F22">
            <v>272</v>
          </cell>
        </row>
        <row r="23">
          <cell r="D23">
            <v>8784</v>
          </cell>
          <cell r="E23">
            <v>567</v>
          </cell>
          <cell r="F23">
            <v>272</v>
          </cell>
        </row>
        <row r="24">
          <cell r="D24">
            <v>4429</v>
          </cell>
          <cell r="E24">
            <v>562.73085585585591</v>
          </cell>
          <cell r="F24">
            <v>267.73085585585591</v>
          </cell>
        </row>
        <row r="25">
          <cell r="D25">
            <v>2094</v>
          </cell>
          <cell r="E25">
            <v>490.59202995549896</v>
          </cell>
          <cell r="F25">
            <v>237.21125892501107</v>
          </cell>
        </row>
        <row r="26">
          <cell r="D26">
            <v>3058</v>
          </cell>
          <cell r="E26">
            <v>565.99524456521738</v>
          </cell>
          <cell r="F26">
            <v>270.99524456521738</v>
          </cell>
        </row>
        <row r="27">
          <cell r="D27">
            <v>12111</v>
          </cell>
          <cell r="E27">
            <v>537.90856327215761</v>
          </cell>
          <cell r="F27">
            <v>272</v>
          </cell>
        </row>
        <row r="28">
          <cell r="D28">
            <v>9979</v>
          </cell>
          <cell r="E28">
            <v>567</v>
          </cell>
          <cell r="F28">
            <v>272</v>
          </cell>
        </row>
        <row r="29">
          <cell r="D29">
            <v>8282</v>
          </cell>
          <cell r="E29">
            <v>549.24286733951772</v>
          </cell>
          <cell r="F29">
            <v>267.24905396941381</v>
          </cell>
        </row>
        <row r="30">
          <cell r="D30">
            <v>7509</v>
          </cell>
          <cell r="E30">
            <v>566.875</v>
          </cell>
          <cell r="F30">
            <v>271.875</v>
          </cell>
        </row>
        <row r="31">
          <cell r="D31">
            <v>10710</v>
          </cell>
          <cell r="E31">
            <v>567</v>
          </cell>
          <cell r="F31">
            <v>272</v>
          </cell>
        </row>
        <row r="32">
          <cell r="D32">
            <v>11180</v>
          </cell>
          <cell r="E32">
            <v>563.79774305555566</v>
          </cell>
          <cell r="F32">
            <v>268.7977430555556</v>
          </cell>
        </row>
        <row r="33">
          <cell r="D33">
            <v>6637</v>
          </cell>
          <cell r="E33">
            <v>567</v>
          </cell>
          <cell r="F33">
            <v>272</v>
          </cell>
        </row>
        <row r="34">
          <cell r="D34">
            <v>8518</v>
          </cell>
          <cell r="E34">
            <v>558.3372495776764</v>
          </cell>
          <cell r="F34">
            <v>263.35525170847347</v>
          </cell>
        </row>
        <row r="35">
          <cell r="D35">
            <v>8186</v>
          </cell>
          <cell r="E35">
            <v>405.01400078360831</v>
          </cell>
          <cell r="F35">
            <v>271.78699284009554</v>
          </cell>
        </row>
        <row r="36">
          <cell r="D36">
            <v>13926</v>
          </cell>
          <cell r="E36">
            <v>544.85812318522608</v>
          </cell>
          <cell r="F36">
            <v>249.85812318522599</v>
          </cell>
        </row>
        <row r="37">
          <cell r="D37">
            <v>8999</v>
          </cell>
          <cell r="E37">
            <v>541.37295304722511</v>
          </cell>
          <cell r="F37">
            <v>257.98501642036121</v>
          </cell>
        </row>
        <row r="38">
          <cell r="D38">
            <v>4843</v>
          </cell>
          <cell r="E38">
            <v>558.14222440125741</v>
          </cell>
          <cell r="F38">
            <v>271.66666666666674</v>
          </cell>
        </row>
        <row r="39">
          <cell r="D39">
            <v>8966</v>
          </cell>
          <cell r="E39">
            <v>567</v>
          </cell>
          <cell r="F39">
            <v>272</v>
          </cell>
        </row>
        <row r="40">
          <cell r="D40">
            <v>2790</v>
          </cell>
          <cell r="E40">
            <v>558.07625470089238</v>
          </cell>
          <cell r="F40">
            <v>263.07625470089238</v>
          </cell>
        </row>
        <row r="41">
          <cell r="D41">
            <v>4755</v>
          </cell>
          <cell r="E41">
            <v>567</v>
          </cell>
          <cell r="F41">
            <v>272</v>
          </cell>
        </row>
        <row r="42">
          <cell r="D42">
            <v>3388</v>
          </cell>
          <cell r="E42">
            <v>566.46065573770488</v>
          </cell>
          <cell r="F42">
            <v>271.5</v>
          </cell>
        </row>
        <row r="43">
          <cell r="D43">
            <v>4667</v>
          </cell>
          <cell r="E43">
            <v>550.54527578855232</v>
          </cell>
          <cell r="F43">
            <v>264.50941710901031</v>
          </cell>
        </row>
        <row r="44">
          <cell r="D44">
            <v>21566</v>
          </cell>
          <cell r="E44">
            <v>543.61379011912868</v>
          </cell>
          <cell r="F44">
            <v>262.7499280310476</v>
          </cell>
        </row>
        <row r="45">
          <cell r="D45">
            <v>10706</v>
          </cell>
          <cell r="E45">
            <v>560.19335632089451</v>
          </cell>
          <cell r="F45">
            <v>265.93693732521172</v>
          </cell>
        </row>
        <row r="46">
          <cell r="D46">
            <v>7478</v>
          </cell>
          <cell r="E46">
            <v>553.93101470733814</v>
          </cell>
          <cell r="F46">
            <v>262.89380877742951</v>
          </cell>
        </row>
        <row r="47">
          <cell r="D47">
            <v>6435</v>
          </cell>
          <cell r="E47">
            <v>567</v>
          </cell>
          <cell r="F47">
            <v>272</v>
          </cell>
        </row>
        <row r="48">
          <cell r="D48">
            <v>6863</v>
          </cell>
          <cell r="E48">
            <v>560.87035674880462</v>
          </cell>
          <cell r="F48">
            <v>266</v>
          </cell>
        </row>
        <row r="49">
          <cell r="D49">
            <v>10234</v>
          </cell>
          <cell r="E49">
            <v>562.56945716838254</v>
          </cell>
          <cell r="F49">
            <v>268.60786966439792</v>
          </cell>
        </row>
        <row r="50">
          <cell r="D50">
            <v>7648</v>
          </cell>
          <cell r="E50">
            <v>567</v>
          </cell>
          <cell r="F50">
            <v>272</v>
          </cell>
        </row>
        <row r="51">
          <cell r="D51">
            <v>7794</v>
          </cell>
          <cell r="E51">
            <v>525.46764075674582</v>
          </cell>
          <cell r="F51">
            <v>244.63912664578345</v>
          </cell>
        </row>
        <row r="52">
          <cell r="D52">
            <v>6053</v>
          </cell>
          <cell r="E52">
            <v>407</v>
          </cell>
          <cell r="F52">
            <v>272</v>
          </cell>
        </row>
        <row r="53">
          <cell r="D53">
            <v>10382</v>
          </cell>
          <cell r="E53">
            <v>549.02736150385658</v>
          </cell>
          <cell r="F53">
            <v>270.97787307032593</v>
          </cell>
        </row>
        <row r="54">
          <cell r="D54">
            <v>9181</v>
          </cell>
          <cell r="E54">
            <v>564.63191259833138</v>
          </cell>
          <cell r="F54">
            <v>269.63191259833138</v>
          </cell>
        </row>
        <row r="55">
          <cell r="D55">
            <v>7770</v>
          </cell>
          <cell r="E55">
            <v>565.08453085376163</v>
          </cell>
          <cell r="F55">
            <v>272</v>
          </cell>
        </row>
        <row r="56">
          <cell r="D56">
            <v>10864</v>
          </cell>
          <cell r="E56">
            <v>563.23997639276286</v>
          </cell>
          <cell r="F56">
            <v>268.39322933839674</v>
          </cell>
        </row>
        <row r="57">
          <cell r="D57">
            <v>9148</v>
          </cell>
          <cell r="E57">
            <v>556.66166382187578</v>
          </cell>
          <cell r="F57">
            <v>263.510892692943</v>
          </cell>
        </row>
        <row r="58">
          <cell r="D58">
            <v>8128</v>
          </cell>
          <cell r="E58">
            <v>554.72174861617327</v>
          </cell>
          <cell r="F58">
            <v>261.32924607115444</v>
          </cell>
        </row>
        <row r="59">
          <cell r="D59">
            <v>4183</v>
          </cell>
          <cell r="E59">
            <v>564.2717512367949</v>
          </cell>
          <cell r="F59">
            <v>271.51710526315793</v>
          </cell>
        </row>
        <row r="60">
          <cell r="D60">
            <v>5968</v>
          </cell>
          <cell r="E60">
            <v>561.15133715074342</v>
          </cell>
          <cell r="F60">
            <v>272</v>
          </cell>
        </row>
        <row r="61">
          <cell r="D61">
            <v>6700</v>
          </cell>
          <cell r="E61">
            <v>567</v>
          </cell>
          <cell r="F61">
            <v>272</v>
          </cell>
        </row>
        <row r="62">
          <cell r="D62">
            <v>5721</v>
          </cell>
          <cell r="E62">
            <v>544.87902864718887</v>
          </cell>
          <cell r="F62">
            <v>257.19137080548001</v>
          </cell>
        </row>
        <row r="63">
          <cell r="D63">
            <v>6737</v>
          </cell>
          <cell r="E63">
            <v>567</v>
          </cell>
          <cell r="F63">
            <v>272</v>
          </cell>
        </row>
        <row r="64">
          <cell r="D64">
            <v>6449</v>
          </cell>
          <cell r="E64">
            <v>555.58208714892339</v>
          </cell>
          <cell r="F64">
            <v>261.35345717234259</v>
          </cell>
        </row>
        <row r="65">
          <cell r="D65">
            <v>9521</v>
          </cell>
          <cell r="E65">
            <v>562.79145829304957</v>
          </cell>
          <cell r="F65">
            <v>270.90272826127801</v>
          </cell>
        </row>
        <row r="66">
          <cell r="D66">
            <v>4952</v>
          </cell>
          <cell r="E66">
            <v>567</v>
          </cell>
          <cell r="F66">
            <v>272</v>
          </cell>
        </row>
        <row r="67">
          <cell r="D67">
            <v>9302</v>
          </cell>
          <cell r="E67">
            <v>555.08620846299118</v>
          </cell>
          <cell r="F67">
            <v>270.56063815702373</v>
          </cell>
        </row>
        <row r="68">
          <cell r="D68">
            <v>2518</v>
          </cell>
          <cell r="E68">
            <v>543.9637796790621</v>
          </cell>
          <cell r="F68">
            <v>258.9637796790621</v>
          </cell>
        </row>
        <row r="69">
          <cell r="D69">
            <v>10106</v>
          </cell>
          <cell r="E69">
            <v>485.5596693713386</v>
          </cell>
          <cell r="F69">
            <v>213.42610274879181</v>
          </cell>
        </row>
        <row r="70">
          <cell r="D70">
            <v>3699</v>
          </cell>
          <cell r="E70">
            <v>564.41310975609758</v>
          </cell>
          <cell r="F70">
            <v>269.41310975609758</v>
          </cell>
        </row>
        <row r="71">
          <cell r="D71">
            <v>5024</v>
          </cell>
          <cell r="E71">
            <v>564.85207309909129</v>
          </cell>
          <cell r="F71">
            <v>270.39054395817271</v>
          </cell>
        </row>
        <row r="72">
          <cell r="D72">
            <v>7206</v>
          </cell>
          <cell r="E72">
            <v>556.62480532254062</v>
          </cell>
          <cell r="F72">
            <v>265.07477188349998</v>
          </cell>
        </row>
        <row r="73">
          <cell r="D73">
            <v>2716</v>
          </cell>
          <cell r="E73">
            <v>561.55965960647109</v>
          </cell>
          <cell r="F73">
            <v>272</v>
          </cell>
        </row>
        <row r="74">
          <cell r="D74">
            <v>1713</v>
          </cell>
          <cell r="E74">
            <v>555.48266008682685</v>
          </cell>
          <cell r="F74">
            <v>265.21634615384619</v>
          </cell>
        </row>
        <row r="75">
          <cell r="D75">
            <v>2162</v>
          </cell>
          <cell r="E75">
            <v>567</v>
          </cell>
          <cell r="F75">
            <v>272</v>
          </cell>
        </row>
        <row r="76">
          <cell r="D76">
            <v>2246</v>
          </cell>
          <cell r="E76">
            <v>566.22859589041104</v>
          </cell>
          <cell r="F76">
            <v>271.22859589041099</v>
          </cell>
        </row>
        <row r="77">
          <cell r="D77">
            <v>2468</v>
          </cell>
          <cell r="E77">
            <v>562.52283834586467</v>
          </cell>
          <cell r="F77">
            <v>272</v>
          </cell>
        </row>
        <row r="78">
          <cell r="D78">
            <v>4785</v>
          </cell>
          <cell r="E78">
            <v>563.15214408091504</v>
          </cell>
          <cell r="F78">
            <v>268.18440608751399</v>
          </cell>
        </row>
        <row r="79">
          <cell r="D79">
            <v>7941</v>
          </cell>
          <cell r="E79">
            <v>554.39898870614502</v>
          </cell>
          <cell r="F79">
            <v>271.2602739726027</v>
          </cell>
        </row>
        <row r="80">
          <cell r="D80">
            <v>7008</v>
          </cell>
          <cell r="E80">
            <v>566.56730999216461</v>
          </cell>
          <cell r="F80">
            <v>271.56730999216461</v>
          </cell>
        </row>
        <row r="81">
          <cell r="D81">
            <v>8688</v>
          </cell>
          <cell r="E81">
            <v>566.93780260707638</v>
          </cell>
          <cell r="F81">
            <v>271.93780260707638</v>
          </cell>
        </row>
        <row r="82">
          <cell r="D82">
            <v>4548</v>
          </cell>
          <cell r="E82">
            <v>554.85905282886301</v>
          </cell>
          <cell r="F82">
            <v>269.10459458117612</v>
          </cell>
        </row>
        <row r="83">
          <cell r="D83">
            <v>4136</v>
          </cell>
          <cell r="E83">
            <v>539.7308757517078</v>
          </cell>
          <cell r="F83">
            <v>264.54717301376775</v>
          </cell>
        </row>
        <row r="84">
          <cell r="D84">
            <v>2538</v>
          </cell>
          <cell r="E84">
            <v>567</v>
          </cell>
          <cell r="F84">
            <v>272</v>
          </cell>
        </row>
        <row r="85">
          <cell r="D85">
            <v>11399</v>
          </cell>
          <cell r="E85">
            <v>566.08305346343445</v>
          </cell>
          <cell r="F85">
            <v>271.0830534634344</v>
          </cell>
        </row>
        <row r="86">
          <cell r="D86">
            <v>5743</v>
          </cell>
          <cell r="E86">
            <v>567</v>
          </cell>
          <cell r="F86">
            <v>272</v>
          </cell>
        </row>
        <row r="87">
          <cell r="D87">
            <v>4926</v>
          </cell>
          <cell r="E87">
            <v>563.79189059403973</v>
          </cell>
          <cell r="F87">
            <v>271.9174757281553</v>
          </cell>
        </row>
        <row r="88">
          <cell r="D88">
            <v>6114</v>
          </cell>
          <cell r="E88">
            <v>556.68615126515556</v>
          </cell>
          <cell r="F88">
            <v>264.48833705750519</v>
          </cell>
        </row>
        <row r="89">
          <cell r="D89">
            <v>9305</v>
          </cell>
          <cell r="E89">
            <v>567</v>
          </cell>
          <cell r="F89">
            <v>272</v>
          </cell>
        </row>
        <row r="90">
          <cell r="D90">
            <v>4286</v>
          </cell>
          <cell r="E90">
            <v>562</v>
          </cell>
          <cell r="F90">
            <v>272</v>
          </cell>
        </row>
        <row r="91">
          <cell r="D91">
            <v>8613</v>
          </cell>
          <cell r="E91">
            <v>564.92671788376776</v>
          </cell>
          <cell r="F91">
            <v>270.50802277432723</v>
          </cell>
        </row>
        <row r="92">
          <cell r="D92">
            <v>8170</v>
          </cell>
          <cell r="E92">
            <v>563.82548818088389</v>
          </cell>
          <cell r="F92">
            <v>272</v>
          </cell>
        </row>
        <row r="93">
          <cell r="D93">
            <v>9096</v>
          </cell>
          <cell r="E93">
            <v>566.65876993166285</v>
          </cell>
          <cell r="F93">
            <v>271.6587699316629</v>
          </cell>
        </row>
        <row r="94">
          <cell r="D94">
            <v>19414</v>
          </cell>
          <cell r="E94">
            <v>536.49203729524697</v>
          </cell>
          <cell r="F94">
            <v>257.49639860586149</v>
          </cell>
        </row>
        <row r="95">
          <cell r="D95">
            <v>8848</v>
          </cell>
          <cell r="E95">
            <v>563.56681654676254</v>
          </cell>
          <cell r="F95">
            <v>271.77832733812949</v>
          </cell>
        </row>
        <row r="96">
          <cell r="D96">
            <v>4481</v>
          </cell>
          <cell r="E96">
            <v>531.65907478275244</v>
          </cell>
          <cell r="F96">
            <v>250.3907196385278</v>
          </cell>
        </row>
        <row r="97">
          <cell r="D97">
            <v>4240</v>
          </cell>
          <cell r="E97">
            <v>558.33749999999998</v>
          </cell>
          <cell r="F97">
            <v>263.33749999999998</v>
          </cell>
        </row>
        <row r="98">
          <cell r="D98">
            <v>8473</v>
          </cell>
          <cell r="E98">
            <v>544.58524317518504</v>
          </cell>
          <cell r="F98">
            <v>258.9447964686575</v>
          </cell>
        </row>
        <row r="99">
          <cell r="D99">
            <v>6707</v>
          </cell>
          <cell r="E99">
            <v>563.88926865409348</v>
          </cell>
          <cell r="F99">
            <v>272</v>
          </cell>
        </row>
        <row r="100">
          <cell r="D100">
            <v>6724</v>
          </cell>
          <cell r="E100">
            <v>559</v>
          </cell>
          <cell r="F100">
            <v>272</v>
          </cell>
        </row>
        <row r="101">
          <cell r="D101">
            <v>6045</v>
          </cell>
          <cell r="E101">
            <v>563.51916706137342</v>
          </cell>
          <cell r="F101">
            <v>271.43053306762988</v>
          </cell>
        </row>
        <row r="102">
          <cell r="D102">
            <v>6475</v>
          </cell>
          <cell r="E102">
            <v>557</v>
          </cell>
          <cell r="F102">
            <v>272</v>
          </cell>
        </row>
        <row r="103">
          <cell r="D103">
            <v>8489</v>
          </cell>
          <cell r="E103">
            <v>564.42437629937626</v>
          </cell>
          <cell r="F103">
            <v>269.42437629937626</v>
          </cell>
        </row>
        <row r="104">
          <cell r="D104">
            <v>10253</v>
          </cell>
          <cell r="E104">
            <v>567</v>
          </cell>
          <cell r="F104">
            <v>272</v>
          </cell>
        </row>
        <row r="105">
          <cell r="D105">
            <v>6924</v>
          </cell>
          <cell r="E105">
            <v>558.20546358241063</v>
          </cell>
          <cell r="F105">
            <v>272</v>
          </cell>
        </row>
        <row r="106">
          <cell r="D106">
            <v>13624</v>
          </cell>
          <cell r="E106">
            <v>565.41000566684568</v>
          </cell>
          <cell r="F106">
            <v>270.41000566684568</v>
          </cell>
        </row>
        <row r="107">
          <cell r="D107">
            <v>4740</v>
          </cell>
          <cell r="E107">
            <v>565.70337798684261</v>
          </cell>
          <cell r="F107">
            <v>271.18181818181819</v>
          </cell>
        </row>
        <row r="108">
          <cell r="D108">
            <v>2778</v>
          </cell>
          <cell r="E108">
            <v>555.38083361680333</v>
          </cell>
          <cell r="F108">
            <v>262</v>
          </cell>
        </row>
        <row r="109">
          <cell r="D109">
            <v>4172</v>
          </cell>
          <cell r="E109">
            <v>562.90897057404595</v>
          </cell>
          <cell r="F109">
            <v>271.92072667217178</v>
          </cell>
        </row>
        <row r="110">
          <cell r="D110">
            <v>6053</v>
          </cell>
          <cell r="E110">
            <v>555.98316308814037</v>
          </cell>
          <cell r="F110">
            <v>260.98316308814037</v>
          </cell>
        </row>
        <row r="111">
          <cell r="D111">
            <v>3545</v>
          </cell>
          <cell r="E111">
            <v>567</v>
          </cell>
          <cell r="F111">
            <v>272</v>
          </cell>
        </row>
        <row r="112">
          <cell r="D112">
            <v>6019</v>
          </cell>
          <cell r="E112">
            <v>556.92105263157896</v>
          </cell>
          <cell r="F112">
            <v>271.92105263157902</v>
          </cell>
        </row>
        <row r="113">
          <cell r="D113">
            <v>8865</v>
          </cell>
          <cell r="E113">
            <v>552.03859447004606</v>
          </cell>
          <cell r="F113">
            <v>272</v>
          </cell>
        </row>
        <row r="114">
          <cell r="D114">
            <v>8076</v>
          </cell>
          <cell r="E114">
            <v>556.41334270988284</v>
          </cell>
          <cell r="F114">
            <v>262.73962510015247</v>
          </cell>
        </row>
        <row r="115">
          <cell r="D115">
            <v>6315</v>
          </cell>
          <cell r="E115">
            <v>562.90342036383709</v>
          </cell>
          <cell r="F115">
            <v>267.90342036383709</v>
          </cell>
        </row>
        <row r="116">
          <cell r="D116">
            <v>6621</v>
          </cell>
          <cell r="E116">
            <v>514.19814080346009</v>
          </cell>
          <cell r="F116">
            <v>254.41584814688028</v>
          </cell>
        </row>
        <row r="117">
          <cell r="D117">
            <v>15244</v>
          </cell>
          <cell r="E117">
            <v>566.05602288991918</v>
          </cell>
          <cell r="F117">
            <v>271.72260273972597</v>
          </cell>
        </row>
        <row r="118">
          <cell r="D118">
            <v>11983</v>
          </cell>
          <cell r="E118">
            <v>561.55706585051621</v>
          </cell>
          <cell r="F118">
            <v>267.61684845921189</v>
          </cell>
        </row>
        <row r="119">
          <cell r="D119">
            <v>9224</v>
          </cell>
          <cell r="E119">
            <v>561.06898293188715</v>
          </cell>
          <cell r="F119">
            <v>267.651222546577</v>
          </cell>
        </row>
        <row r="120">
          <cell r="D120">
            <v>5600</v>
          </cell>
          <cell r="E120">
            <v>531.28014663358681</v>
          </cell>
          <cell r="F120">
            <v>265.26774193548385</v>
          </cell>
        </row>
        <row r="121">
          <cell r="D121">
            <v>13797</v>
          </cell>
          <cell r="E121">
            <v>564.66722602457321</v>
          </cell>
          <cell r="F121">
            <v>271.88812154696132</v>
          </cell>
        </row>
        <row r="122">
          <cell r="D122">
            <v>10853</v>
          </cell>
          <cell r="E122">
            <v>528.41876586193121</v>
          </cell>
          <cell r="F122">
            <v>252.6930628153977</v>
          </cell>
        </row>
        <row r="123">
          <cell r="D123">
            <v>7077</v>
          </cell>
          <cell r="E123">
            <v>555.79143208906112</v>
          </cell>
          <cell r="F123">
            <v>269.35911270983206</v>
          </cell>
        </row>
        <row r="124">
          <cell r="D124">
            <v>6767</v>
          </cell>
          <cell r="E124">
            <v>552.16439198188004</v>
          </cell>
          <cell r="F124">
            <v>257.16439198187993</v>
          </cell>
        </row>
        <row r="125">
          <cell r="D125">
            <v>10664</v>
          </cell>
          <cell r="E125">
            <v>562.02610578768952</v>
          </cell>
          <cell r="F125">
            <v>267.02610578768952</v>
          </cell>
        </row>
        <row r="126">
          <cell r="D126">
            <v>11995</v>
          </cell>
          <cell r="E126">
            <v>554.13608218741956</v>
          </cell>
          <cell r="F126">
            <v>259.1360821874195</v>
          </cell>
        </row>
        <row r="127">
          <cell r="D127">
            <v>8104</v>
          </cell>
          <cell r="E127">
            <v>542.6806898965192</v>
          </cell>
          <cell r="F127">
            <v>252.55938727252192</v>
          </cell>
        </row>
        <row r="128">
          <cell r="D128">
            <v>10667</v>
          </cell>
          <cell r="E128">
            <v>564.54418420288528</v>
          </cell>
          <cell r="F128">
            <v>269.54418420288533</v>
          </cell>
        </row>
        <row r="129">
          <cell r="D129">
            <v>5537</v>
          </cell>
          <cell r="E129">
            <v>552.98568602091109</v>
          </cell>
          <cell r="F129">
            <v>268.8719649878617</v>
          </cell>
        </row>
        <row r="130">
          <cell r="D130">
            <v>14457</v>
          </cell>
          <cell r="E130">
            <v>543.9983006823154</v>
          </cell>
          <cell r="F130">
            <v>259.61968525149268</v>
          </cell>
        </row>
        <row r="131">
          <cell r="D131">
            <v>6839</v>
          </cell>
          <cell r="E131">
            <v>561.86790883051719</v>
          </cell>
          <cell r="F131">
            <v>269.5806467514542</v>
          </cell>
        </row>
        <row r="132">
          <cell r="D132">
            <v>9155</v>
          </cell>
          <cell r="E132">
            <v>542.98620094485898</v>
          </cell>
          <cell r="F132">
            <v>256.09593678120041</v>
          </cell>
        </row>
        <row r="133">
          <cell r="D133">
            <v>8578</v>
          </cell>
          <cell r="E133">
            <v>241.56973421401437</v>
          </cell>
          <cell r="F133">
            <v>59.005288860386699</v>
          </cell>
        </row>
        <row r="134">
          <cell r="D134">
            <v>4673</v>
          </cell>
          <cell r="E134">
            <v>541.3361386442499</v>
          </cell>
          <cell r="F134">
            <v>261.49817568128685</v>
          </cell>
        </row>
        <row r="135">
          <cell r="D135">
            <v>4111</v>
          </cell>
          <cell r="E135">
            <v>561.57967198952952</v>
          </cell>
          <cell r="F135">
            <v>271.2584598683174</v>
          </cell>
        </row>
        <row r="136">
          <cell r="D136">
            <v>7822</v>
          </cell>
          <cell r="E136">
            <v>540.94276917567413</v>
          </cell>
          <cell r="F136">
            <v>265.69538212260329</v>
          </cell>
        </row>
        <row r="137">
          <cell r="D137">
            <v>6210</v>
          </cell>
          <cell r="E137">
            <v>567</v>
          </cell>
          <cell r="F137">
            <v>272</v>
          </cell>
        </row>
        <row r="138">
          <cell r="D138">
            <v>5230</v>
          </cell>
          <cell r="E138">
            <v>545.12487011611665</v>
          </cell>
          <cell r="F138">
            <v>265.36300293830629</v>
          </cell>
        </row>
        <row r="139">
          <cell r="D139">
            <v>3878</v>
          </cell>
          <cell r="E139">
            <v>566.38461538461547</v>
          </cell>
          <cell r="F139">
            <v>271.38461538461542</v>
          </cell>
        </row>
        <row r="140">
          <cell r="D140">
            <v>3321</v>
          </cell>
          <cell r="E140">
            <v>556.66900598030725</v>
          </cell>
          <cell r="F140">
            <v>261.66900598030725</v>
          </cell>
        </row>
        <row r="141">
          <cell r="D141">
            <v>2441</v>
          </cell>
          <cell r="E141">
            <v>564.40476190476193</v>
          </cell>
          <cell r="F141">
            <v>269.40476190476193</v>
          </cell>
        </row>
        <row r="142">
          <cell r="D142">
            <v>3401</v>
          </cell>
          <cell r="E142">
            <v>565.41273912629686</v>
          </cell>
          <cell r="F142">
            <v>270.4127391262968</v>
          </cell>
        </row>
        <row r="143">
          <cell r="D143">
            <v>4204</v>
          </cell>
          <cell r="E143">
            <v>552.60667533593414</v>
          </cell>
          <cell r="F143">
            <v>263.39999999999998</v>
          </cell>
        </row>
        <row r="144">
          <cell r="D144">
            <v>4007</v>
          </cell>
          <cell r="E144">
            <v>225.29519305693108</v>
          </cell>
          <cell r="F144">
            <v>136.68425492875622</v>
          </cell>
        </row>
        <row r="145">
          <cell r="D145">
            <v>1974</v>
          </cell>
          <cell r="E145">
            <v>567</v>
          </cell>
          <cell r="F145">
            <v>272</v>
          </cell>
        </row>
        <row r="146">
          <cell r="D146">
            <v>4088</v>
          </cell>
          <cell r="E146">
            <v>565.37621540762916</v>
          </cell>
          <cell r="F146">
            <v>271.85714285714289</v>
          </cell>
        </row>
        <row r="147">
          <cell r="D147">
            <v>2046</v>
          </cell>
          <cell r="E147">
            <v>563.08793103448284</v>
          </cell>
          <cell r="F147">
            <v>268.08793103448278</v>
          </cell>
        </row>
        <row r="148">
          <cell r="D148">
            <v>1918</v>
          </cell>
          <cell r="E148">
            <v>566.83333333333326</v>
          </cell>
          <cell r="F148">
            <v>271.83333333333331</v>
          </cell>
        </row>
        <row r="149">
          <cell r="D149">
            <v>10326</v>
          </cell>
          <cell r="E149">
            <v>559.5430328767186</v>
          </cell>
          <cell r="F149">
            <v>271.9444444444444</v>
          </cell>
        </row>
        <row r="150">
          <cell r="D150">
            <v>5856</v>
          </cell>
          <cell r="E150">
            <v>526.93007814028533</v>
          </cell>
          <cell r="F150">
            <v>261.93007814028545</v>
          </cell>
        </row>
        <row r="151">
          <cell r="D151">
            <v>4411</v>
          </cell>
          <cell r="E151">
            <v>560.58483854637439</v>
          </cell>
          <cell r="F151">
            <v>265.5848385463745</v>
          </cell>
        </row>
        <row r="152">
          <cell r="D152">
            <v>5740</v>
          </cell>
          <cell r="E152">
            <v>506.41906462274312</v>
          </cell>
          <cell r="F152">
            <v>245.3936434724921</v>
          </cell>
        </row>
        <row r="153">
          <cell r="D153">
            <v>12670</v>
          </cell>
          <cell r="E153">
            <v>561.3755564387917</v>
          </cell>
          <cell r="F153">
            <v>270.9485294117647</v>
          </cell>
        </row>
        <row r="154">
          <cell r="D154">
            <v>8391</v>
          </cell>
          <cell r="E154">
            <v>557.00647685898082</v>
          </cell>
          <cell r="F154">
            <v>271.88612440191389</v>
          </cell>
        </row>
        <row r="155">
          <cell r="D155">
            <v>7113</v>
          </cell>
          <cell r="E155">
            <v>567</v>
          </cell>
          <cell r="F155">
            <v>272</v>
          </cell>
        </row>
        <row r="156">
          <cell r="D156">
            <v>9930</v>
          </cell>
          <cell r="E156">
            <v>563.93092895484608</v>
          </cell>
          <cell r="F156">
            <v>272</v>
          </cell>
        </row>
        <row r="157">
          <cell r="D157">
            <v>13280</v>
          </cell>
          <cell r="E157">
            <v>563.82636741778288</v>
          </cell>
          <cell r="F157">
            <v>268.82636741778288</v>
          </cell>
        </row>
        <row r="158">
          <cell r="D158">
            <v>10320</v>
          </cell>
          <cell r="E158">
            <v>549.91503334694426</v>
          </cell>
          <cell r="F158">
            <v>265.24731182795699</v>
          </cell>
        </row>
        <row r="159">
          <cell r="D159">
            <v>2921</v>
          </cell>
          <cell r="E159">
            <v>559.6340733575048</v>
          </cell>
          <cell r="F159">
            <v>266.60882070949191</v>
          </cell>
        </row>
        <row r="160">
          <cell r="D160">
            <v>2596</v>
          </cell>
          <cell r="E160">
            <v>556.03070175438597</v>
          </cell>
          <cell r="F160">
            <v>271.03070175438597</v>
          </cell>
        </row>
        <row r="161">
          <cell r="D161">
            <v>12599</v>
          </cell>
          <cell r="E161">
            <v>532</v>
          </cell>
          <cell r="F161">
            <v>272</v>
          </cell>
        </row>
        <row r="162">
          <cell r="D162">
            <v>4229</v>
          </cell>
          <cell r="E162">
            <v>518.09863945578229</v>
          </cell>
          <cell r="F162">
            <v>249.5</v>
          </cell>
        </row>
        <row r="163">
          <cell r="D163">
            <v>6618</v>
          </cell>
          <cell r="E163">
            <v>563.5844437232704</v>
          </cell>
          <cell r="F163">
            <v>272</v>
          </cell>
        </row>
        <row r="164">
          <cell r="D164">
            <v>2264</v>
          </cell>
          <cell r="E164">
            <v>564.16666666666674</v>
          </cell>
          <cell r="F164">
            <v>269.16666666666669</v>
          </cell>
        </row>
        <row r="165">
          <cell r="D165">
            <v>14138</v>
          </cell>
          <cell r="E165">
            <v>567</v>
          </cell>
          <cell r="F165">
            <v>272</v>
          </cell>
        </row>
        <row r="166">
          <cell r="D166">
            <v>10380</v>
          </cell>
          <cell r="E166">
            <v>522.56469568261366</v>
          </cell>
          <cell r="F166">
            <v>239.23837812621127</v>
          </cell>
        </row>
        <row r="167">
          <cell r="D167">
            <v>16038</v>
          </cell>
          <cell r="E167">
            <v>566.55634271995325</v>
          </cell>
          <cell r="F167">
            <v>271.78344459928059</v>
          </cell>
        </row>
        <row r="168">
          <cell r="D168">
            <v>13395</v>
          </cell>
          <cell r="E168">
            <v>564.20756390193014</v>
          </cell>
          <cell r="F168">
            <v>269.55185185185189</v>
          </cell>
        </row>
        <row r="169">
          <cell r="D169">
            <v>9723</v>
          </cell>
          <cell r="E169">
            <v>563.42939646466175</v>
          </cell>
          <cell r="F169">
            <v>268.42939646466175</v>
          </cell>
        </row>
        <row r="170">
          <cell r="D170">
            <v>8751</v>
          </cell>
          <cell r="E170">
            <v>551.17506045270534</v>
          </cell>
          <cell r="F170">
            <v>256.17506045270534</v>
          </cell>
        </row>
        <row r="171">
          <cell r="D171">
            <v>10821</v>
          </cell>
          <cell r="E171">
            <v>563.94940144742441</v>
          </cell>
          <cell r="F171">
            <v>272</v>
          </cell>
        </row>
        <row r="172">
          <cell r="D172">
            <v>17741</v>
          </cell>
          <cell r="E172">
            <v>525.15233641840018</v>
          </cell>
          <cell r="F172">
            <v>270.84898687396458</v>
          </cell>
        </row>
        <row r="173">
          <cell r="D173">
            <v>9043</v>
          </cell>
          <cell r="E173">
            <v>550.14985457338435</v>
          </cell>
          <cell r="F173">
            <v>267.08870900428388</v>
          </cell>
        </row>
        <row r="174">
          <cell r="D174">
            <v>8477</v>
          </cell>
          <cell r="E174">
            <v>563.84903384914628</v>
          </cell>
          <cell r="F174">
            <v>270.42061846258503</v>
          </cell>
        </row>
        <row r="175">
          <cell r="D175">
            <v>7126</v>
          </cell>
          <cell r="E175">
            <v>567</v>
          </cell>
          <cell r="F175">
            <v>272</v>
          </cell>
        </row>
        <row r="176">
          <cell r="D176">
            <v>10177</v>
          </cell>
          <cell r="E176">
            <v>518.56782418711748</v>
          </cell>
          <cell r="F176">
            <v>255.1702632532303</v>
          </cell>
        </row>
        <row r="177">
          <cell r="D177">
            <v>4596</v>
          </cell>
          <cell r="E177">
            <v>564.73107569721117</v>
          </cell>
          <cell r="F177">
            <v>269.73107569721117</v>
          </cell>
        </row>
        <row r="178">
          <cell r="D178">
            <v>11051</v>
          </cell>
          <cell r="E178">
            <v>564.23184594437612</v>
          </cell>
          <cell r="F178">
            <v>269.43053039202431</v>
          </cell>
        </row>
        <row r="179">
          <cell r="D179">
            <v>9809</v>
          </cell>
          <cell r="E179">
            <v>553.88361121468552</v>
          </cell>
          <cell r="F179">
            <v>263.34075407182843</v>
          </cell>
        </row>
        <row r="180">
          <cell r="D180">
            <v>8624</v>
          </cell>
          <cell r="E180">
            <v>567</v>
          </cell>
          <cell r="F180">
            <v>272</v>
          </cell>
        </row>
        <row r="181">
          <cell r="D181">
            <v>6527</v>
          </cell>
          <cell r="E181">
            <v>565.61431231796269</v>
          </cell>
          <cell r="F181">
            <v>270.75219741371632</v>
          </cell>
        </row>
        <row r="182">
          <cell r="D182">
            <v>15548</v>
          </cell>
          <cell r="E182">
            <v>565.34706273420784</v>
          </cell>
          <cell r="F182">
            <v>270.58923983141153</v>
          </cell>
        </row>
        <row r="183">
          <cell r="D183">
            <v>13590</v>
          </cell>
          <cell r="E183">
            <v>567</v>
          </cell>
          <cell r="F183">
            <v>272</v>
          </cell>
        </row>
        <row r="184">
          <cell r="D184">
            <v>5292</v>
          </cell>
          <cell r="E184">
            <v>566.77639751552806</v>
          </cell>
          <cell r="F184">
            <v>271.776397515528</v>
          </cell>
        </row>
        <row r="185">
          <cell r="D185">
            <v>9659</v>
          </cell>
          <cell r="E185">
            <v>554.89081637774893</v>
          </cell>
          <cell r="F185">
            <v>265.21401770260428</v>
          </cell>
        </row>
        <row r="186">
          <cell r="D186">
            <v>12664</v>
          </cell>
          <cell r="E186">
            <v>561.82666666666671</v>
          </cell>
          <cell r="F186">
            <v>272</v>
          </cell>
        </row>
        <row r="187">
          <cell r="D187">
            <v>6423</v>
          </cell>
          <cell r="E187">
            <v>567</v>
          </cell>
          <cell r="F187">
            <v>272</v>
          </cell>
        </row>
        <row r="188">
          <cell r="D188">
            <v>5146</v>
          </cell>
          <cell r="E188">
            <v>567</v>
          </cell>
          <cell r="F188">
            <v>272</v>
          </cell>
        </row>
        <row r="189">
          <cell r="D189">
            <v>7653</v>
          </cell>
          <cell r="E189">
            <v>565.91141767725776</v>
          </cell>
          <cell r="F189">
            <v>271.90337423312883</v>
          </cell>
        </row>
        <row r="190">
          <cell r="D190">
            <v>7698</v>
          </cell>
          <cell r="E190">
            <v>563.94518889172696</v>
          </cell>
          <cell r="F190">
            <v>269.07600704726332</v>
          </cell>
        </row>
        <row r="191">
          <cell r="D191">
            <v>6372</v>
          </cell>
          <cell r="E191">
            <v>566.39984317080132</v>
          </cell>
          <cell r="F191">
            <v>271.92365269461084</v>
          </cell>
        </row>
        <row r="192">
          <cell r="D192">
            <v>9020</v>
          </cell>
          <cell r="E192">
            <v>549.72920026655083</v>
          </cell>
          <cell r="F192">
            <v>259.30093979479966</v>
          </cell>
        </row>
        <row r="193">
          <cell r="D193">
            <v>4967</v>
          </cell>
          <cell r="E193">
            <v>545.56265412481844</v>
          </cell>
          <cell r="F193">
            <v>256.45447366792155</v>
          </cell>
        </row>
        <row r="194">
          <cell r="D194">
            <v>9001</v>
          </cell>
          <cell r="E194">
            <v>566.78375527426158</v>
          </cell>
          <cell r="F194">
            <v>271.78375527426158</v>
          </cell>
        </row>
        <row r="195">
          <cell r="D195">
            <v>2919</v>
          </cell>
          <cell r="E195">
            <v>476.19335655464107</v>
          </cell>
          <cell r="F195">
            <v>205.95174273398871</v>
          </cell>
        </row>
        <row r="196">
          <cell r="D196">
            <v>7935</v>
          </cell>
          <cell r="E196">
            <v>559.79240506329108</v>
          </cell>
          <cell r="F196">
            <v>266</v>
          </cell>
        </row>
        <row r="197">
          <cell r="D197">
            <v>2663</v>
          </cell>
          <cell r="E197">
            <v>566.75555555555559</v>
          </cell>
          <cell r="F197">
            <v>271.75555555555559</v>
          </cell>
        </row>
        <row r="198">
          <cell r="D198">
            <v>15495</v>
          </cell>
          <cell r="E198">
            <v>519.22818031086058</v>
          </cell>
          <cell r="F198">
            <v>231.36329622899123</v>
          </cell>
        </row>
        <row r="199">
          <cell r="D199">
            <v>5492</v>
          </cell>
          <cell r="E199">
            <v>552.74177573759073</v>
          </cell>
          <cell r="F199">
            <v>261.23066427566931</v>
          </cell>
        </row>
        <row r="200">
          <cell r="D200">
            <v>6747</v>
          </cell>
          <cell r="E200">
            <v>563.01328951685673</v>
          </cell>
          <cell r="F200">
            <v>268.26534431137719</v>
          </cell>
        </row>
        <row r="201">
          <cell r="D201">
            <v>3309</v>
          </cell>
          <cell r="E201">
            <v>365.49022016075645</v>
          </cell>
          <cell r="F201">
            <v>227.8472653083341</v>
          </cell>
        </row>
        <row r="202">
          <cell r="D202">
            <v>9309</v>
          </cell>
          <cell r="E202">
            <v>554.05235840404248</v>
          </cell>
          <cell r="F202">
            <v>262.38603986618341</v>
          </cell>
        </row>
        <row r="203">
          <cell r="D203">
            <v>2441</v>
          </cell>
          <cell r="E203">
            <v>527.92548959137878</v>
          </cell>
          <cell r="F203">
            <v>239.75619876159038</v>
          </cell>
        </row>
        <row r="204">
          <cell r="D204">
            <v>3912</v>
          </cell>
          <cell r="E204">
            <v>470.97836063754056</v>
          </cell>
          <cell r="F204">
            <v>216.91960712019261</v>
          </cell>
        </row>
        <row r="205">
          <cell r="D205">
            <v>3965</v>
          </cell>
          <cell r="E205">
            <v>566.93452699091404</v>
          </cell>
          <cell r="F205">
            <v>272</v>
          </cell>
        </row>
        <row r="206">
          <cell r="D206">
            <v>8378</v>
          </cell>
          <cell r="E206">
            <v>566.99325782092774</v>
          </cell>
          <cell r="F206">
            <v>272</v>
          </cell>
        </row>
        <row r="207">
          <cell r="D207">
            <v>1243</v>
          </cell>
          <cell r="E207">
            <v>556.20990783410139</v>
          </cell>
          <cell r="F207">
            <v>263.63133640552996</v>
          </cell>
        </row>
        <row r="208">
          <cell r="D208">
            <v>7979</v>
          </cell>
          <cell r="E208">
            <v>563.55040443198845</v>
          </cell>
          <cell r="F208">
            <v>268.92261522204046</v>
          </cell>
        </row>
        <row r="209">
          <cell r="D209">
            <v>6198</v>
          </cell>
          <cell r="E209">
            <v>527.29840059064804</v>
          </cell>
          <cell r="F209">
            <v>263.75709393346381</v>
          </cell>
        </row>
        <row r="210">
          <cell r="D210">
            <v>5777</v>
          </cell>
          <cell r="E210">
            <v>521.27536294990693</v>
          </cell>
          <cell r="F210">
            <v>253.29223464179719</v>
          </cell>
        </row>
        <row r="211">
          <cell r="D211">
            <v>6762</v>
          </cell>
          <cell r="E211">
            <v>563.06657098740993</v>
          </cell>
          <cell r="F211">
            <v>271.44691780821921</v>
          </cell>
        </row>
        <row r="212">
          <cell r="D212">
            <v>2499</v>
          </cell>
          <cell r="E212">
            <v>538.12414214614296</v>
          </cell>
          <cell r="F212">
            <v>259.75826749076077</v>
          </cell>
        </row>
        <row r="213">
          <cell r="D213">
            <v>3448</v>
          </cell>
          <cell r="E213">
            <v>563.3446135831382</v>
          </cell>
          <cell r="F213">
            <v>268.3446135831382</v>
          </cell>
        </row>
        <row r="214">
          <cell r="D214">
            <v>5333</v>
          </cell>
          <cell r="E214">
            <v>498.13451321080015</v>
          </cell>
          <cell r="F214">
            <v>236.61197408354045</v>
          </cell>
        </row>
        <row r="215">
          <cell r="D215">
            <v>5895</v>
          </cell>
          <cell r="E215">
            <v>552.90318159961987</v>
          </cell>
          <cell r="F215">
            <v>262.81709007544049</v>
          </cell>
        </row>
        <row r="216">
          <cell r="D216">
            <v>5887</v>
          </cell>
          <cell r="E216">
            <v>563.27381476050846</v>
          </cell>
          <cell r="F216">
            <v>269.09962121212129</v>
          </cell>
        </row>
        <row r="217">
          <cell r="D217">
            <v>1713</v>
          </cell>
          <cell r="E217">
            <v>565.92487046632118</v>
          </cell>
          <cell r="F217">
            <v>272</v>
          </cell>
        </row>
        <row r="218">
          <cell r="D218">
            <v>1974</v>
          </cell>
          <cell r="E218">
            <v>516.02442900942469</v>
          </cell>
          <cell r="F218">
            <v>256.93320697844365</v>
          </cell>
        </row>
        <row r="219">
          <cell r="D219">
            <v>2000</v>
          </cell>
          <cell r="E219">
            <v>537</v>
          </cell>
          <cell r="F219">
            <v>272</v>
          </cell>
        </row>
        <row r="220">
          <cell r="D220">
            <v>2359</v>
          </cell>
          <cell r="E220">
            <v>562.37958715596324</v>
          </cell>
          <cell r="F220">
            <v>267.37958715596329</v>
          </cell>
        </row>
        <row r="221">
          <cell r="D221">
            <v>2199</v>
          </cell>
          <cell r="E221">
            <v>495.46472622453194</v>
          </cell>
          <cell r="F221">
            <v>220.4750237351486</v>
          </cell>
        </row>
        <row r="222">
          <cell r="D222">
            <v>5805</v>
          </cell>
          <cell r="E222">
            <v>567</v>
          </cell>
          <cell r="F222">
            <v>272</v>
          </cell>
        </row>
        <row r="223">
          <cell r="D223">
            <v>1842</v>
          </cell>
          <cell r="E223">
            <v>564.69932170447248</v>
          </cell>
          <cell r="F223">
            <v>270.14264167205351</v>
          </cell>
        </row>
        <row r="224">
          <cell r="D224">
            <v>2001</v>
          </cell>
          <cell r="E224">
            <v>505.14571798654424</v>
          </cell>
          <cell r="F224">
            <v>256.22836782881552</v>
          </cell>
        </row>
        <row r="225">
          <cell r="D225">
            <v>3710</v>
          </cell>
          <cell r="E225">
            <v>551.54124365074813</v>
          </cell>
          <cell r="F225">
            <v>259.73105679531727</v>
          </cell>
        </row>
        <row r="226">
          <cell r="D226">
            <v>2360</v>
          </cell>
          <cell r="E226">
            <v>309.4941380832696</v>
          </cell>
          <cell r="F226">
            <v>129.86148173219181</v>
          </cell>
        </row>
        <row r="227">
          <cell r="D227">
            <v>1658</v>
          </cell>
          <cell r="E227">
            <v>356.1682538925545</v>
          </cell>
          <cell r="F227">
            <v>242.35205415578929</v>
          </cell>
        </row>
        <row r="228">
          <cell r="D228">
            <v>3431</v>
          </cell>
          <cell r="E228">
            <v>518.45398677316291</v>
          </cell>
          <cell r="F228">
            <v>226.18591344213561</v>
          </cell>
        </row>
        <row r="229">
          <cell r="D229">
            <v>1890</v>
          </cell>
          <cell r="E229">
            <v>536.55968468468473</v>
          </cell>
          <cell r="F229">
            <v>271.55968468468473</v>
          </cell>
        </row>
        <row r="230">
          <cell r="D230">
            <v>9165</v>
          </cell>
          <cell r="E230">
            <v>566.78571428571422</v>
          </cell>
          <cell r="F230">
            <v>271.78571428571433</v>
          </cell>
        </row>
        <row r="231">
          <cell r="D231">
            <v>10130</v>
          </cell>
          <cell r="E231">
            <v>556.96665344796224</v>
          </cell>
          <cell r="F231">
            <v>263.47204005421793</v>
          </cell>
        </row>
        <row r="232">
          <cell r="D232">
            <v>7631</v>
          </cell>
          <cell r="E232">
            <v>504.09143746135493</v>
          </cell>
          <cell r="F232">
            <v>259.13817950785</v>
          </cell>
        </row>
        <row r="233">
          <cell r="D233">
            <v>4802</v>
          </cell>
          <cell r="E233">
            <v>473.4386823732741</v>
          </cell>
          <cell r="F233">
            <v>246.92300739340479</v>
          </cell>
        </row>
        <row r="234">
          <cell r="D234">
            <v>2615</v>
          </cell>
          <cell r="E234">
            <v>567</v>
          </cell>
          <cell r="F234">
            <v>272</v>
          </cell>
        </row>
        <row r="235">
          <cell r="D235">
            <v>4789</v>
          </cell>
          <cell r="E235">
            <v>566.54768270944737</v>
          </cell>
          <cell r="F235">
            <v>272</v>
          </cell>
        </row>
        <row r="236">
          <cell r="D236">
            <v>5458</v>
          </cell>
          <cell r="E236">
            <v>567</v>
          </cell>
          <cell r="F236">
            <v>272</v>
          </cell>
        </row>
        <row r="237">
          <cell r="D237">
            <v>4607</v>
          </cell>
          <cell r="E237">
            <v>533.15533428019546</v>
          </cell>
          <cell r="F237">
            <v>268.15533428019546</v>
          </cell>
        </row>
        <row r="238">
          <cell r="D238">
            <v>4683</v>
          </cell>
          <cell r="E238">
            <v>559.4519022690456</v>
          </cell>
          <cell r="F238">
            <v>271.10436649798044</v>
          </cell>
        </row>
        <row r="239">
          <cell r="D239">
            <v>11941</v>
          </cell>
          <cell r="E239">
            <v>540.73533559081852</v>
          </cell>
          <cell r="F239">
            <v>261.00565149136582</v>
          </cell>
        </row>
        <row r="240">
          <cell r="D240">
            <v>7557</v>
          </cell>
          <cell r="E240">
            <v>561.32685421994893</v>
          </cell>
          <cell r="F240">
            <v>266.32685421994893</v>
          </cell>
        </row>
        <row r="241">
          <cell r="D241">
            <v>6972</v>
          </cell>
          <cell r="E241">
            <v>561.53484047195855</v>
          </cell>
          <cell r="F241">
            <v>269.26445849544439</v>
          </cell>
        </row>
        <row r="242">
          <cell r="D242">
            <v>4667</v>
          </cell>
          <cell r="E242">
            <v>562.43228622020911</v>
          </cell>
          <cell r="F242">
            <v>267.43228622020911</v>
          </cell>
        </row>
        <row r="243">
          <cell r="D243">
            <v>8096</v>
          </cell>
          <cell r="E243">
            <v>567</v>
          </cell>
          <cell r="F243">
            <v>272</v>
          </cell>
        </row>
        <row r="244">
          <cell r="D244">
            <v>3752</v>
          </cell>
          <cell r="E244">
            <v>536.5</v>
          </cell>
          <cell r="F244">
            <v>271.5</v>
          </cell>
        </row>
        <row r="245">
          <cell r="D245">
            <v>5955</v>
          </cell>
          <cell r="E245">
            <v>546.83750431738588</v>
          </cell>
          <cell r="F245">
            <v>262.31290022246532</v>
          </cell>
        </row>
        <row r="246">
          <cell r="D246">
            <v>6423</v>
          </cell>
          <cell r="E246">
            <v>462.13362732685988</v>
          </cell>
          <cell r="F246">
            <v>224.8428010535828</v>
          </cell>
        </row>
        <row r="247">
          <cell r="D247">
            <v>10742</v>
          </cell>
          <cell r="E247">
            <v>567</v>
          </cell>
          <cell r="F247">
            <v>272</v>
          </cell>
        </row>
        <row r="248">
          <cell r="D248">
            <v>1644</v>
          </cell>
          <cell r="E248">
            <v>532</v>
          </cell>
          <cell r="F248">
            <v>272</v>
          </cell>
        </row>
        <row r="249">
          <cell r="D249">
            <v>3830</v>
          </cell>
          <cell r="E249">
            <v>540.52016584829425</v>
          </cell>
          <cell r="F249">
            <v>255.5201658482942</v>
          </cell>
        </row>
        <row r="250">
          <cell r="D250">
            <v>7179</v>
          </cell>
          <cell r="E250">
            <v>565.85254988913528</v>
          </cell>
          <cell r="F250">
            <v>270.85254988913528</v>
          </cell>
        </row>
        <row r="251">
          <cell r="D251">
            <v>5448</v>
          </cell>
          <cell r="E251">
            <v>546.52944039828026</v>
          </cell>
          <cell r="F251">
            <v>254.65495226075484</v>
          </cell>
        </row>
        <row r="252">
          <cell r="D252">
            <v>5340</v>
          </cell>
          <cell r="E252">
            <v>500.05391348621794</v>
          </cell>
          <cell r="F252">
            <v>247.37907552388771</v>
          </cell>
        </row>
        <row r="253">
          <cell r="D253">
            <v>5258</v>
          </cell>
          <cell r="E253">
            <v>566.86141304347825</v>
          </cell>
          <cell r="F253">
            <v>271.86141304347831</v>
          </cell>
        </row>
        <row r="254">
          <cell r="D254">
            <v>5857</v>
          </cell>
          <cell r="E254">
            <v>549.20632998502947</v>
          </cell>
          <cell r="F254">
            <v>265.81623097512841</v>
          </cell>
        </row>
        <row r="255">
          <cell r="D255">
            <v>6191</v>
          </cell>
          <cell r="E255">
            <v>561.53788301551572</v>
          </cell>
          <cell r="F255">
            <v>267.57160033939698</v>
          </cell>
        </row>
        <row r="256">
          <cell r="D256">
            <v>6926</v>
          </cell>
          <cell r="E256">
            <v>554.27091031284249</v>
          </cell>
          <cell r="F256">
            <v>259.2709103128426</v>
          </cell>
        </row>
        <row r="257">
          <cell r="D257">
            <v>6118</v>
          </cell>
          <cell r="E257">
            <v>533.5657301448955</v>
          </cell>
          <cell r="F257">
            <v>247.7033421760313</v>
          </cell>
        </row>
        <row r="258">
          <cell r="D258">
            <v>6752</v>
          </cell>
          <cell r="E258">
            <v>554.09861061851416</v>
          </cell>
          <cell r="F258">
            <v>264.41532088752751</v>
          </cell>
        </row>
        <row r="259">
          <cell r="D259">
            <v>7375</v>
          </cell>
          <cell r="E259">
            <v>555.93276281341718</v>
          </cell>
          <cell r="F259">
            <v>262.49772900797336</v>
          </cell>
        </row>
        <row r="260">
          <cell r="D260">
            <v>2466</v>
          </cell>
          <cell r="E260">
            <v>519.13764592443476</v>
          </cell>
          <cell r="F260">
            <v>246.83023798280379</v>
          </cell>
        </row>
        <row r="261">
          <cell r="D261">
            <v>8917</v>
          </cell>
          <cell r="E261">
            <v>539.35705908210457</v>
          </cell>
          <cell r="F261">
            <v>270.97479357301029</v>
          </cell>
        </row>
        <row r="262">
          <cell r="D262">
            <v>4510</v>
          </cell>
          <cell r="E262">
            <v>559.54760131146941</v>
          </cell>
          <cell r="F262">
            <v>267.49273405483234</v>
          </cell>
        </row>
        <row r="263">
          <cell r="D263">
            <v>4660</v>
          </cell>
          <cell r="E263">
            <v>566.40822784810132</v>
          </cell>
          <cell r="F263">
            <v>271.40822784810132</v>
          </cell>
        </row>
        <row r="264">
          <cell r="D264">
            <v>4362</v>
          </cell>
          <cell r="E264">
            <v>529.81244020271276</v>
          </cell>
          <cell r="F264">
            <v>246.84310666696061</v>
          </cell>
        </row>
        <row r="265">
          <cell r="D265">
            <v>10237</v>
          </cell>
          <cell r="E265">
            <v>528.13326446280985</v>
          </cell>
          <cell r="F265">
            <v>271.1332644628099</v>
          </cell>
        </row>
        <row r="266">
          <cell r="D266">
            <v>5484</v>
          </cell>
          <cell r="E266">
            <v>565.9739120509289</v>
          </cell>
          <cell r="F266">
            <v>271.28815786098482</v>
          </cell>
        </row>
        <row r="267">
          <cell r="D267">
            <v>3783</v>
          </cell>
          <cell r="E267">
            <v>567</v>
          </cell>
          <cell r="F267">
            <v>272</v>
          </cell>
        </row>
        <row r="268">
          <cell r="D268">
            <v>2246</v>
          </cell>
          <cell r="E268">
            <v>567</v>
          </cell>
          <cell r="F268">
            <v>272</v>
          </cell>
        </row>
        <row r="269">
          <cell r="D269">
            <v>4540</v>
          </cell>
          <cell r="E269">
            <v>409.52260157102</v>
          </cell>
          <cell r="F269">
            <v>222.98349801615143</v>
          </cell>
        </row>
        <row r="270">
          <cell r="D270">
            <v>2878</v>
          </cell>
          <cell r="E270">
            <v>542</v>
          </cell>
          <cell r="F270">
            <v>272</v>
          </cell>
        </row>
        <row r="271">
          <cell r="D271">
            <v>3902</v>
          </cell>
          <cell r="E271">
            <v>556</v>
          </cell>
          <cell r="F271">
            <v>269</v>
          </cell>
        </row>
        <row r="272">
          <cell r="D272">
            <v>2180</v>
          </cell>
          <cell r="E272">
            <v>559.27632508833926</v>
          </cell>
          <cell r="F272">
            <v>269</v>
          </cell>
        </row>
        <row r="273">
          <cell r="D273">
            <v>2649</v>
          </cell>
          <cell r="E273">
            <v>510.10607410587659</v>
          </cell>
          <cell r="F273">
            <v>269.84535982016229</v>
          </cell>
        </row>
        <row r="274">
          <cell r="D274">
            <v>1315</v>
          </cell>
          <cell r="E274">
            <v>563.29494949494949</v>
          </cell>
          <cell r="F274">
            <v>268.29494949494949</v>
          </cell>
        </row>
        <row r="275">
          <cell r="D275">
            <v>13534</v>
          </cell>
          <cell r="E275">
            <v>557.93512811615437</v>
          </cell>
          <cell r="F275">
            <v>264.27997861449319</v>
          </cell>
        </row>
        <row r="276">
          <cell r="D276">
            <v>6875</v>
          </cell>
          <cell r="E276">
            <v>535.50886209892053</v>
          </cell>
          <cell r="F276">
            <v>251.93570448730131</v>
          </cell>
        </row>
        <row r="277">
          <cell r="D277">
            <v>7245</v>
          </cell>
          <cell r="E277">
            <v>567</v>
          </cell>
          <cell r="F277">
            <v>272</v>
          </cell>
        </row>
        <row r="278">
          <cell r="D278">
            <v>4294</v>
          </cell>
          <cell r="E278">
            <v>554.29555388313838</v>
          </cell>
          <cell r="F278">
            <v>269.18181818181819</v>
          </cell>
        </row>
        <row r="279">
          <cell r="D279">
            <v>18388</v>
          </cell>
          <cell r="E279">
            <v>567</v>
          </cell>
          <cell r="F279">
            <v>272</v>
          </cell>
        </row>
        <row r="280">
          <cell r="D280">
            <v>7493</v>
          </cell>
          <cell r="E280">
            <v>555.21436287466054</v>
          </cell>
          <cell r="F280">
            <v>261.83824680323187</v>
          </cell>
        </row>
        <row r="281">
          <cell r="D281">
            <v>8690</v>
          </cell>
          <cell r="E281">
            <v>565.59714484679671</v>
          </cell>
          <cell r="F281">
            <v>270.59714484679671</v>
          </cell>
        </row>
        <row r="282">
          <cell r="D282">
            <v>6334</v>
          </cell>
          <cell r="E282">
            <v>553.57689310267392</v>
          </cell>
          <cell r="F282">
            <v>258.57689310267392</v>
          </cell>
        </row>
        <row r="283">
          <cell r="D283">
            <v>9486</v>
          </cell>
          <cell r="E283">
            <v>566.82502011263068</v>
          </cell>
          <cell r="F283">
            <v>272</v>
          </cell>
        </row>
        <row r="284">
          <cell r="D284">
            <v>8801</v>
          </cell>
          <cell r="E284">
            <v>566.84722222222217</v>
          </cell>
          <cell r="F284">
            <v>271.84722222222217</v>
          </cell>
        </row>
        <row r="285">
          <cell r="D285">
            <v>8968</v>
          </cell>
          <cell r="E285">
            <v>567</v>
          </cell>
          <cell r="F285">
            <v>272</v>
          </cell>
        </row>
        <row r="286">
          <cell r="D286">
            <v>7139</v>
          </cell>
          <cell r="E286">
            <v>559.96116945229016</v>
          </cell>
          <cell r="F286">
            <v>267.99887524092537</v>
          </cell>
        </row>
        <row r="287">
          <cell r="D287">
            <v>14966</v>
          </cell>
          <cell r="E287">
            <v>559.28082464031922</v>
          </cell>
          <cell r="F287">
            <v>265.43606631968919</v>
          </cell>
        </row>
        <row r="288">
          <cell r="D288">
            <v>4324</v>
          </cell>
          <cell r="E288">
            <v>540.79105835087034</v>
          </cell>
          <cell r="F288">
            <v>261.9830974842767</v>
          </cell>
        </row>
        <row r="289">
          <cell r="D289">
            <v>8394</v>
          </cell>
          <cell r="E289">
            <v>564.89959366829771</v>
          </cell>
          <cell r="F289">
            <v>271.0205074730622</v>
          </cell>
        </row>
        <row r="290">
          <cell r="D290">
            <v>5032</v>
          </cell>
          <cell r="E290">
            <v>550.52705800082822</v>
          </cell>
          <cell r="F290">
            <v>265.86659192825107</v>
          </cell>
        </row>
        <row r="291">
          <cell r="D291">
            <v>5165</v>
          </cell>
          <cell r="E291">
            <v>567</v>
          </cell>
          <cell r="F291">
            <v>272</v>
          </cell>
        </row>
        <row r="292">
          <cell r="D292">
            <v>7947</v>
          </cell>
          <cell r="E292">
            <v>551.55081076152555</v>
          </cell>
          <cell r="F292">
            <v>272</v>
          </cell>
        </row>
        <row r="293">
          <cell r="D293">
            <v>9902</v>
          </cell>
          <cell r="E293">
            <v>565.83333333333326</v>
          </cell>
          <cell r="F293">
            <v>270.83333333333326</v>
          </cell>
        </row>
        <row r="294">
          <cell r="D294">
            <v>8379</v>
          </cell>
          <cell r="E294">
            <v>529.96266305096356</v>
          </cell>
          <cell r="F294">
            <v>269.26539589442814</v>
          </cell>
        </row>
        <row r="295">
          <cell r="D295">
            <v>7308</v>
          </cell>
          <cell r="E295">
            <v>565.62281167108745</v>
          </cell>
          <cell r="F295">
            <v>272</v>
          </cell>
        </row>
        <row r="296">
          <cell r="D296">
            <v>8708</v>
          </cell>
          <cell r="E296">
            <v>567</v>
          </cell>
          <cell r="F296">
            <v>272</v>
          </cell>
        </row>
        <row r="297">
          <cell r="D297">
            <v>7711</v>
          </cell>
          <cell r="E297">
            <v>567</v>
          </cell>
          <cell r="F297">
            <v>272</v>
          </cell>
        </row>
        <row r="298">
          <cell r="D298">
            <v>15461</v>
          </cell>
          <cell r="E298">
            <v>567</v>
          </cell>
          <cell r="F298">
            <v>272</v>
          </cell>
        </row>
        <row r="299">
          <cell r="D299">
            <v>7080</v>
          </cell>
          <cell r="E299">
            <v>561.09746270980156</v>
          </cell>
          <cell r="F299">
            <v>266.7375177683013</v>
          </cell>
        </row>
        <row r="300">
          <cell r="D300">
            <v>5331</v>
          </cell>
          <cell r="E300">
            <v>528.56750038656241</v>
          </cell>
          <cell r="F300">
            <v>255.0137926439233</v>
          </cell>
        </row>
        <row r="301">
          <cell r="D301">
            <v>6038</v>
          </cell>
          <cell r="E301">
            <v>560.61521662114933</v>
          </cell>
          <cell r="F301">
            <v>267.1976495726496</v>
          </cell>
        </row>
        <row r="302">
          <cell r="D302">
            <v>12065</v>
          </cell>
          <cell r="E302">
            <v>558.35413637508736</v>
          </cell>
          <cell r="F302">
            <v>263.35413637508742</v>
          </cell>
        </row>
        <row r="303">
          <cell r="D303">
            <v>11100</v>
          </cell>
          <cell r="E303">
            <v>512.79802355471293</v>
          </cell>
          <cell r="F303">
            <v>255.99491368945567</v>
          </cell>
        </row>
        <row r="304">
          <cell r="D304">
            <v>11975</v>
          </cell>
          <cell r="E304">
            <v>550.71110200202452</v>
          </cell>
          <cell r="F304">
            <v>270.81638168238987</v>
          </cell>
        </row>
        <row r="305">
          <cell r="D305">
            <v>6079</v>
          </cell>
          <cell r="E305">
            <v>550.16481781399534</v>
          </cell>
          <cell r="F305">
            <v>271.86666666666667</v>
          </cell>
        </row>
        <row r="306">
          <cell r="D306">
            <v>6679</v>
          </cell>
          <cell r="E306">
            <v>559.9546380067776</v>
          </cell>
          <cell r="F306">
            <v>264.9546380067776</v>
          </cell>
        </row>
        <row r="307">
          <cell r="D307">
            <v>13180</v>
          </cell>
          <cell r="E307">
            <v>561.52034351075304</v>
          </cell>
          <cell r="F307">
            <v>271.06430693317236</v>
          </cell>
        </row>
        <row r="308">
          <cell r="D308">
            <v>7795</v>
          </cell>
          <cell r="E308">
            <v>566.25</v>
          </cell>
          <cell r="F308">
            <v>271.25</v>
          </cell>
        </row>
        <row r="309">
          <cell r="D309">
            <v>7282</v>
          </cell>
          <cell r="E309">
            <v>544.47909259785035</v>
          </cell>
          <cell r="F309">
            <v>259.47909259785035</v>
          </cell>
        </row>
        <row r="310">
          <cell r="D310">
            <v>10955</v>
          </cell>
          <cell r="E310">
            <v>567</v>
          </cell>
          <cell r="F310">
            <v>272</v>
          </cell>
        </row>
        <row r="311">
          <cell r="D311">
            <v>6327</v>
          </cell>
          <cell r="E311">
            <v>565.80922750473133</v>
          </cell>
          <cell r="F311">
            <v>270.80922750473133</v>
          </cell>
        </row>
        <row r="312">
          <cell r="D312">
            <v>9073</v>
          </cell>
          <cell r="E312">
            <v>559.55699231159497</v>
          </cell>
          <cell r="F312">
            <v>269.64901756216307</v>
          </cell>
        </row>
        <row r="313">
          <cell r="D313">
            <v>12014</v>
          </cell>
          <cell r="E313">
            <v>566.92626262626254</v>
          </cell>
          <cell r="F313">
            <v>271.9262626262626</v>
          </cell>
        </row>
        <row r="314">
          <cell r="D314">
            <v>10154</v>
          </cell>
          <cell r="E314">
            <v>557.90816248049737</v>
          </cell>
          <cell r="F314">
            <v>271.81818181818181</v>
          </cell>
        </row>
        <row r="315">
          <cell r="D315">
            <v>9834</v>
          </cell>
          <cell r="E315">
            <v>565.06277826800977</v>
          </cell>
          <cell r="F315">
            <v>270.06277826800971</v>
          </cell>
        </row>
        <row r="316">
          <cell r="D316">
            <v>7011</v>
          </cell>
          <cell r="E316">
            <v>566.72307692307686</v>
          </cell>
          <cell r="F316">
            <v>271.72307692307686</v>
          </cell>
        </row>
        <row r="317">
          <cell r="D317">
            <v>9102</v>
          </cell>
          <cell r="E317">
            <v>537.37686781708328</v>
          </cell>
          <cell r="F317">
            <v>263.62005364873926</v>
          </cell>
        </row>
        <row r="318">
          <cell r="D318">
            <v>6974</v>
          </cell>
          <cell r="E318">
            <v>544.15156862753304</v>
          </cell>
          <cell r="F318">
            <v>267.07015306122446</v>
          </cell>
        </row>
        <row r="319">
          <cell r="D319">
            <v>6196</v>
          </cell>
          <cell r="E319">
            <v>564.27400127865678</v>
          </cell>
          <cell r="F319">
            <v>270.37967843964151</v>
          </cell>
        </row>
        <row r="320">
          <cell r="D320">
            <v>7059</v>
          </cell>
          <cell r="E320">
            <v>567</v>
          </cell>
          <cell r="F320">
            <v>272</v>
          </cell>
        </row>
        <row r="321">
          <cell r="D321">
            <v>4284</v>
          </cell>
          <cell r="E321">
            <v>561.94466473603643</v>
          </cell>
          <cell r="F321">
            <v>267.09661427732078</v>
          </cell>
        </row>
        <row r="322">
          <cell r="D322">
            <v>8211</v>
          </cell>
          <cell r="E322">
            <v>564.60322127601717</v>
          </cell>
          <cell r="F322">
            <v>270.83333333333326</v>
          </cell>
        </row>
        <row r="323">
          <cell r="D323">
            <v>8432</v>
          </cell>
          <cell r="E323">
            <v>566.98185941043084</v>
          </cell>
          <cell r="F323">
            <v>271.98185941043079</v>
          </cell>
        </row>
        <row r="324">
          <cell r="D324">
            <v>3449</v>
          </cell>
          <cell r="E324">
            <v>553.22831422476258</v>
          </cell>
          <cell r="F324">
            <v>263.77853378505552</v>
          </cell>
        </row>
        <row r="325">
          <cell r="D325">
            <v>3505</v>
          </cell>
          <cell r="E325">
            <v>499.11115804850374</v>
          </cell>
          <cell r="F325">
            <v>251.7632414151654</v>
          </cell>
        </row>
        <row r="326">
          <cell r="D326">
            <v>7411</v>
          </cell>
          <cell r="E326">
            <v>542.40844041961577</v>
          </cell>
          <cell r="F326">
            <v>263.015882493432</v>
          </cell>
        </row>
        <row r="327">
          <cell r="D327">
            <v>10012</v>
          </cell>
          <cell r="E327">
            <v>567</v>
          </cell>
          <cell r="F327">
            <v>272</v>
          </cell>
        </row>
        <row r="328">
          <cell r="D328">
            <v>4630</v>
          </cell>
          <cell r="E328">
            <v>527.7165525745379</v>
          </cell>
          <cell r="F328">
            <v>257.66246783357531</v>
          </cell>
        </row>
        <row r="329">
          <cell r="D329">
            <v>3083</v>
          </cell>
          <cell r="E329">
            <v>567</v>
          </cell>
          <cell r="F329">
            <v>272</v>
          </cell>
        </row>
        <row r="330">
          <cell r="D330">
            <v>5064</v>
          </cell>
          <cell r="E330">
            <v>474.23996940984375</v>
          </cell>
          <cell r="F330">
            <v>230.13456625300861</v>
          </cell>
        </row>
        <row r="331">
          <cell r="D331">
            <v>5390</v>
          </cell>
          <cell r="E331">
            <v>557.76897243467783</v>
          </cell>
          <cell r="F331">
            <v>262.81262083925338</v>
          </cell>
        </row>
        <row r="332">
          <cell r="D332">
            <v>7407</v>
          </cell>
          <cell r="E332">
            <v>551.51859704683079</v>
          </cell>
          <cell r="F332">
            <v>268.75841346153851</v>
          </cell>
        </row>
        <row r="333">
          <cell r="D333">
            <v>5672</v>
          </cell>
          <cell r="E333">
            <v>565.98547661870498</v>
          </cell>
          <cell r="F333">
            <v>270.98547661870498</v>
          </cell>
        </row>
        <row r="334">
          <cell r="D334">
            <v>8116</v>
          </cell>
          <cell r="E334">
            <v>567</v>
          </cell>
          <cell r="F334">
            <v>272</v>
          </cell>
        </row>
        <row r="335">
          <cell r="D335">
            <v>4510</v>
          </cell>
          <cell r="E335">
            <v>553.01912006064788</v>
          </cell>
          <cell r="F335">
            <v>264.32020576825778</v>
          </cell>
        </row>
        <row r="336">
          <cell r="D336">
            <v>7193</v>
          </cell>
          <cell r="E336">
            <v>567</v>
          </cell>
          <cell r="F336">
            <v>272</v>
          </cell>
        </row>
        <row r="337">
          <cell r="D337">
            <v>5562</v>
          </cell>
          <cell r="E337">
            <v>531</v>
          </cell>
          <cell r="F337">
            <v>266</v>
          </cell>
        </row>
        <row r="338">
          <cell r="D338">
            <v>2947</v>
          </cell>
          <cell r="E338">
            <v>511.16834971171431</v>
          </cell>
          <cell r="F338">
            <v>255.92526433589632</v>
          </cell>
        </row>
        <row r="339">
          <cell r="D339">
            <v>6571</v>
          </cell>
          <cell r="E339">
            <v>553.58819875776396</v>
          </cell>
          <cell r="F339">
            <v>268.58819875776396</v>
          </cell>
        </row>
        <row r="340">
          <cell r="D340">
            <v>2596</v>
          </cell>
          <cell r="E340">
            <v>543.46943824404764</v>
          </cell>
          <cell r="F340">
            <v>248.46943824404769</v>
          </cell>
        </row>
        <row r="341">
          <cell r="D341">
            <v>7874</v>
          </cell>
          <cell r="E341">
            <v>567</v>
          </cell>
          <cell r="F341">
            <v>272</v>
          </cell>
        </row>
        <row r="342">
          <cell r="D342">
            <v>7943</v>
          </cell>
          <cell r="E342">
            <v>559.28571428571422</v>
          </cell>
          <cell r="F342">
            <v>264.28571428571428</v>
          </cell>
        </row>
        <row r="343">
          <cell r="D343">
            <v>3377</v>
          </cell>
          <cell r="E343">
            <v>567</v>
          </cell>
          <cell r="F343">
            <v>272</v>
          </cell>
        </row>
        <row r="344">
          <cell r="D344">
            <v>5151</v>
          </cell>
          <cell r="E344">
            <v>566.06970128022772</v>
          </cell>
          <cell r="F344">
            <v>271.06970128022772</v>
          </cell>
        </row>
        <row r="345">
          <cell r="D345">
            <v>17221</v>
          </cell>
          <cell r="E345">
            <v>567</v>
          </cell>
          <cell r="F345">
            <v>272</v>
          </cell>
        </row>
        <row r="346">
          <cell r="D346">
            <v>12121</v>
          </cell>
          <cell r="E346">
            <v>539.36132119018066</v>
          </cell>
          <cell r="F346">
            <v>252.91268189086932</v>
          </cell>
        </row>
        <row r="347">
          <cell r="D347">
            <v>3197</v>
          </cell>
          <cell r="E347">
            <v>527.71439838962874</v>
          </cell>
          <cell r="F347">
            <v>242.71439838962871</v>
          </cell>
        </row>
        <row r="348">
          <cell r="D348">
            <v>5298</v>
          </cell>
          <cell r="E348">
            <v>563.48381468110711</v>
          </cell>
          <cell r="F348">
            <v>268.48381468110711</v>
          </cell>
        </row>
        <row r="349">
          <cell r="D349">
            <v>6319</v>
          </cell>
          <cell r="E349">
            <v>565.76974789915971</v>
          </cell>
          <cell r="F349">
            <v>272</v>
          </cell>
        </row>
        <row r="350">
          <cell r="D350">
            <v>5762</v>
          </cell>
          <cell r="E350">
            <v>552.99425321281137</v>
          </cell>
          <cell r="F350">
            <v>263.01834470989763</v>
          </cell>
        </row>
        <row r="351">
          <cell r="D351">
            <v>8789</v>
          </cell>
          <cell r="E351">
            <v>567</v>
          </cell>
          <cell r="F351">
            <v>272</v>
          </cell>
        </row>
        <row r="352">
          <cell r="D352">
            <v>16443</v>
          </cell>
          <cell r="E352">
            <v>565.29324481381173</v>
          </cell>
          <cell r="F352">
            <v>272</v>
          </cell>
        </row>
        <row r="353">
          <cell r="D353">
            <v>12140</v>
          </cell>
          <cell r="E353">
            <v>505.70861488850568</v>
          </cell>
          <cell r="F353">
            <v>225.44634221606847</v>
          </cell>
        </row>
        <row r="354">
          <cell r="D354">
            <v>5156</v>
          </cell>
          <cell r="E354">
            <v>555.91100076394196</v>
          </cell>
          <cell r="F354">
            <v>271.79411764705878</v>
          </cell>
        </row>
        <row r="355">
          <cell r="D355">
            <v>6101</v>
          </cell>
          <cell r="E355">
            <v>559.08234394675299</v>
          </cell>
          <cell r="F355">
            <v>264.08234394675304</v>
          </cell>
        </row>
        <row r="356">
          <cell r="D356">
            <v>3949</v>
          </cell>
          <cell r="E356">
            <v>567</v>
          </cell>
          <cell r="F356">
            <v>272</v>
          </cell>
        </row>
        <row r="357">
          <cell r="D357">
            <v>4290</v>
          </cell>
          <cell r="E357">
            <v>564.58306878306882</v>
          </cell>
          <cell r="F357">
            <v>269.58306878306882</v>
          </cell>
        </row>
        <row r="358">
          <cell r="D358">
            <v>5815</v>
          </cell>
          <cell r="E358">
            <v>554.39344972074377</v>
          </cell>
          <cell r="F358">
            <v>260.02047674777072</v>
          </cell>
        </row>
        <row r="359">
          <cell r="D359">
            <v>11747</v>
          </cell>
          <cell r="E359">
            <v>566.60993124868958</v>
          </cell>
          <cell r="F359">
            <v>271.60993124868958</v>
          </cell>
        </row>
        <row r="360">
          <cell r="D360">
            <v>4426</v>
          </cell>
          <cell r="E360">
            <v>564.30447470817126</v>
          </cell>
          <cell r="F360">
            <v>269.3044747081712</v>
          </cell>
        </row>
        <row r="361">
          <cell r="D361">
            <v>6539</v>
          </cell>
          <cell r="E361">
            <v>566.34477929175182</v>
          </cell>
          <cell r="F361">
            <v>271.3488372093023</v>
          </cell>
        </row>
        <row r="362">
          <cell r="D362">
            <v>9091</v>
          </cell>
          <cell r="E362">
            <v>567</v>
          </cell>
          <cell r="F362">
            <v>272</v>
          </cell>
        </row>
        <row r="363">
          <cell r="D363">
            <v>3182</v>
          </cell>
          <cell r="E363">
            <v>566.47568922305777</v>
          </cell>
          <cell r="F363">
            <v>271.89473684210532</v>
          </cell>
        </row>
        <row r="364">
          <cell r="D364">
            <v>8044</v>
          </cell>
          <cell r="E364">
            <v>564.00837395954136</v>
          </cell>
          <cell r="F364">
            <v>269.00837395954136</v>
          </cell>
        </row>
        <row r="365">
          <cell r="D365">
            <v>7569</v>
          </cell>
          <cell r="E365">
            <v>553.49409814607839</v>
          </cell>
          <cell r="F365">
            <v>260.99508824508831</v>
          </cell>
        </row>
        <row r="366">
          <cell r="D366">
            <v>8429</v>
          </cell>
          <cell r="E366">
            <v>567</v>
          </cell>
          <cell r="F366">
            <v>272</v>
          </cell>
        </row>
        <row r="367">
          <cell r="D367">
            <v>1721</v>
          </cell>
          <cell r="E367">
            <v>362.24050993229804</v>
          </cell>
          <cell r="F367">
            <v>194.72772797741084</v>
          </cell>
        </row>
        <row r="368">
          <cell r="D368">
            <v>5398</v>
          </cell>
          <cell r="E368">
            <v>566.57142857142867</v>
          </cell>
          <cell r="F368">
            <v>271.57142857142861</v>
          </cell>
        </row>
        <row r="369">
          <cell r="D369">
            <v>15963</v>
          </cell>
          <cell r="E369">
            <v>558.95346144413884</v>
          </cell>
          <cell r="F369">
            <v>263.95346144413895</v>
          </cell>
        </row>
        <row r="370">
          <cell r="D370">
            <v>6949</v>
          </cell>
          <cell r="E370">
            <v>564.48142511059064</v>
          </cell>
          <cell r="F370">
            <v>269.48142511059069</v>
          </cell>
        </row>
        <row r="371">
          <cell r="D371">
            <v>7076</v>
          </cell>
          <cell r="E371">
            <v>567</v>
          </cell>
          <cell r="F371">
            <v>272</v>
          </cell>
        </row>
        <row r="372">
          <cell r="D372">
            <v>6003</v>
          </cell>
          <cell r="E372">
            <v>153.98648085428871</v>
          </cell>
          <cell r="F372">
            <v>93.498473528169697</v>
          </cell>
        </row>
        <row r="373">
          <cell r="D373">
            <v>12250</v>
          </cell>
          <cell r="E373">
            <v>555.96043480862227</v>
          </cell>
          <cell r="F373">
            <v>261.17494212137149</v>
          </cell>
        </row>
        <row r="374">
          <cell r="D374">
            <v>3711</v>
          </cell>
          <cell r="E374">
            <v>554.48573325744644</v>
          </cell>
          <cell r="F374">
            <v>261.37144754316068</v>
          </cell>
        </row>
        <row r="375">
          <cell r="D375">
            <v>17013</v>
          </cell>
          <cell r="E375">
            <v>556.48869875330558</v>
          </cell>
          <cell r="F375">
            <v>263.36362614923979</v>
          </cell>
        </row>
        <row r="376">
          <cell r="D376">
            <v>4224</v>
          </cell>
          <cell r="E376">
            <v>567</v>
          </cell>
          <cell r="F376">
            <v>272</v>
          </cell>
        </row>
        <row r="377">
          <cell r="D377">
            <v>1969</v>
          </cell>
          <cell r="E377">
            <v>550.54448949813468</v>
          </cell>
          <cell r="F377">
            <v>259.71094374833376</v>
          </cell>
        </row>
        <row r="378">
          <cell r="D378">
            <v>5452</v>
          </cell>
          <cell r="E378">
            <v>567</v>
          </cell>
          <cell r="F378">
            <v>272</v>
          </cell>
        </row>
        <row r="379">
          <cell r="D379">
            <v>2318</v>
          </cell>
          <cell r="E379">
            <v>567</v>
          </cell>
          <cell r="F379">
            <v>272</v>
          </cell>
        </row>
        <row r="380">
          <cell r="D380">
            <v>4372</v>
          </cell>
          <cell r="E380">
            <v>567</v>
          </cell>
          <cell r="F380">
            <v>272</v>
          </cell>
        </row>
        <row r="381">
          <cell r="D381">
            <v>9068</v>
          </cell>
          <cell r="E381">
            <v>560.32342898412867</v>
          </cell>
          <cell r="F381">
            <v>268.67415330399342</v>
          </cell>
        </row>
        <row r="382">
          <cell r="D382">
            <v>3010</v>
          </cell>
          <cell r="E382">
            <v>522.51621450988262</v>
          </cell>
          <cell r="F382">
            <v>238.5562967298209</v>
          </cell>
        </row>
        <row r="383">
          <cell r="D383">
            <v>2800</v>
          </cell>
          <cell r="E383">
            <v>553.99415887850466</v>
          </cell>
          <cell r="F383">
            <v>258.99415887850466</v>
          </cell>
        </row>
        <row r="384">
          <cell r="D384">
            <v>24598</v>
          </cell>
          <cell r="E384">
            <v>567</v>
          </cell>
          <cell r="F384">
            <v>272</v>
          </cell>
        </row>
        <row r="385">
          <cell r="D385">
            <v>7828</v>
          </cell>
          <cell r="E385">
            <v>566.57067800850643</v>
          </cell>
          <cell r="F385">
            <v>272</v>
          </cell>
        </row>
        <row r="386">
          <cell r="D386">
            <v>8542</v>
          </cell>
          <cell r="E386">
            <v>567</v>
          </cell>
          <cell r="F386">
            <v>272</v>
          </cell>
        </row>
        <row r="387">
          <cell r="D387">
            <v>8017</v>
          </cell>
          <cell r="E387">
            <v>544.97075491843339</v>
          </cell>
          <cell r="F387">
            <v>264</v>
          </cell>
        </row>
        <row r="388">
          <cell r="D388">
            <v>12181</v>
          </cell>
          <cell r="E388">
            <v>561.23155630707663</v>
          </cell>
          <cell r="F388">
            <v>267.73588312124269</v>
          </cell>
        </row>
        <row r="389">
          <cell r="D389">
            <v>7878</v>
          </cell>
          <cell r="E389">
            <v>499.8162703136876</v>
          </cell>
          <cell r="F389">
            <v>225.4479578851587</v>
          </cell>
        </row>
        <row r="390">
          <cell r="D390">
            <v>5120</v>
          </cell>
          <cell r="E390">
            <v>554.92523438741455</v>
          </cell>
          <cell r="F390">
            <v>271.29064039408871</v>
          </cell>
        </row>
        <row r="391">
          <cell r="D391">
            <v>2667</v>
          </cell>
          <cell r="E391">
            <v>564.87512895030773</v>
          </cell>
          <cell r="F391">
            <v>272</v>
          </cell>
        </row>
        <row r="392">
          <cell r="D392">
            <v>7264</v>
          </cell>
          <cell r="E392">
            <v>563.02453015104334</v>
          </cell>
          <cell r="F392">
            <v>271.22619047619042</v>
          </cell>
        </row>
        <row r="393">
          <cell r="D393">
            <v>8080</v>
          </cell>
          <cell r="E393">
            <v>565.29582893444331</v>
          </cell>
          <cell r="F393">
            <v>271.72009122952522</v>
          </cell>
        </row>
        <row r="394">
          <cell r="D394">
            <v>9604</v>
          </cell>
          <cell r="E394">
            <v>560.476358687691</v>
          </cell>
          <cell r="F394">
            <v>266.01234069668646</v>
          </cell>
        </row>
        <row r="395">
          <cell r="D395">
            <v>4336</v>
          </cell>
          <cell r="E395">
            <v>519.06885715500221</v>
          </cell>
          <cell r="F395">
            <v>254.37056151940553</v>
          </cell>
        </row>
        <row r="396">
          <cell r="D396">
            <v>11401</v>
          </cell>
          <cell r="E396">
            <v>548.86130461346193</v>
          </cell>
          <cell r="F396">
            <v>269.35964912280701</v>
          </cell>
        </row>
        <row r="397">
          <cell r="D397">
            <v>4982</v>
          </cell>
          <cell r="E397">
            <v>565.89988388317124</v>
          </cell>
          <cell r="F397">
            <v>271.390218156228</v>
          </cell>
        </row>
        <row r="398">
          <cell r="D398">
            <v>14419</v>
          </cell>
          <cell r="E398">
            <v>561.05472963141074</v>
          </cell>
          <cell r="F398">
            <v>267.08502673796795</v>
          </cell>
        </row>
        <row r="399">
          <cell r="D399">
            <v>7592</v>
          </cell>
          <cell r="E399">
            <v>567</v>
          </cell>
          <cell r="F399">
            <v>272</v>
          </cell>
        </row>
        <row r="400">
          <cell r="D400">
            <v>5655</v>
          </cell>
          <cell r="E400">
            <v>562</v>
          </cell>
          <cell r="F400">
            <v>267</v>
          </cell>
        </row>
        <row r="401">
          <cell r="D401">
            <v>6201</v>
          </cell>
          <cell r="E401">
            <v>557.89714285714285</v>
          </cell>
          <cell r="F401">
            <v>263.85714285714289</v>
          </cell>
        </row>
        <row r="402">
          <cell r="D402">
            <v>7481</v>
          </cell>
          <cell r="E402">
            <v>567</v>
          </cell>
          <cell r="F402">
            <v>272</v>
          </cell>
        </row>
        <row r="403">
          <cell r="D403">
            <v>7012</v>
          </cell>
          <cell r="E403">
            <v>549.19891376036298</v>
          </cell>
          <cell r="F403">
            <v>265.43680500672565</v>
          </cell>
        </row>
        <row r="404">
          <cell r="D404">
            <v>11447</v>
          </cell>
          <cell r="E404">
            <v>557.43185550082103</v>
          </cell>
          <cell r="F404">
            <v>262.43185550082103</v>
          </cell>
        </row>
        <row r="405">
          <cell r="D405">
            <v>7627</v>
          </cell>
          <cell r="E405">
            <v>562.86263741870198</v>
          </cell>
          <cell r="F405">
            <v>267.88941769867768</v>
          </cell>
        </row>
        <row r="406">
          <cell r="D406">
            <v>8187</v>
          </cell>
          <cell r="E406">
            <v>529.72542136899403</v>
          </cell>
          <cell r="F406">
            <v>262.62755566645751</v>
          </cell>
        </row>
        <row r="407">
          <cell r="D407">
            <v>6255</v>
          </cell>
          <cell r="E407">
            <v>561.59196919751162</v>
          </cell>
          <cell r="F407">
            <v>266.8127694859038</v>
          </cell>
        </row>
        <row r="408">
          <cell r="D408">
            <v>8902</v>
          </cell>
          <cell r="E408">
            <v>567</v>
          </cell>
          <cell r="F408">
            <v>272</v>
          </cell>
        </row>
        <row r="409">
          <cell r="D409">
            <v>6364</v>
          </cell>
          <cell r="E409">
            <v>550.17060502433822</v>
          </cell>
          <cell r="F409">
            <v>257.51611618973743</v>
          </cell>
        </row>
        <row r="410">
          <cell r="D410">
            <v>7027</v>
          </cell>
          <cell r="E410">
            <v>553</v>
          </cell>
          <cell r="F410">
            <v>267.99999999999989</v>
          </cell>
        </row>
        <row r="411">
          <cell r="D411">
            <v>10066</v>
          </cell>
          <cell r="E411">
            <v>567</v>
          </cell>
          <cell r="F411">
            <v>272</v>
          </cell>
        </row>
        <row r="412">
          <cell r="D412">
            <v>9209</v>
          </cell>
          <cell r="E412">
            <v>565.00675675675677</v>
          </cell>
          <cell r="F412">
            <v>272</v>
          </cell>
        </row>
        <row r="413">
          <cell r="D413">
            <v>5928</v>
          </cell>
          <cell r="E413">
            <v>564.9786473314158</v>
          </cell>
          <cell r="F413">
            <v>272</v>
          </cell>
        </row>
        <row r="414">
          <cell r="D414">
            <v>11751</v>
          </cell>
          <cell r="E414">
            <v>547.41405945293491</v>
          </cell>
          <cell r="F414">
            <v>263.88504761311111</v>
          </cell>
        </row>
        <row r="415">
          <cell r="D415">
            <v>8813</v>
          </cell>
          <cell r="E415">
            <v>562.87311570330439</v>
          </cell>
          <cell r="F415">
            <v>269.2962962962963</v>
          </cell>
        </row>
        <row r="416">
          <cell r="D416">
            <v>8771</v>
          </cell>
          <cell r="E416">
            <v>497.00781081732998</v>
          </cell>
          <cell r="F416">
            <v>251.46289698724402</v>
          </cell>
        </row>
        <row r="417">
          <cell r="D417">
            <v>14301</v>
          </cell>
          <cell r="E417">
            <v>555.4964999839242</v>
          </cell>
          <cell r="F417">
            <v>261.65507675736001</v>
          </cell>
        </row>
        <row r="418">
          <cell r="D418">
            <v>7663</v>
          </cell>
          <cell r="E418">
            <v>542.42800059924161</v>
          </cell>
          <cell r="F418">
            <v>257.42800059924173</v>
          </cell>
        </row>
        <row r="419">
          <cell r="D419">
            <v>4211</v>
          </cell>
          <cell r="E419">
            <v>567</v>
          </cell>
          <cell r="F419">
            <v>272</v>
          </cell>
        </row>
        <row r="420">
          <cell r="D420">
            <v>4680</v>
          </cell>
          <cell r="E420">
            <v>555.80818965517244</v>
          </cell>
          <cell r="F420">
            <v>260.80818965517244</v>
          </cell>
        </row>
        <row r="421">
          <cell r="D421">
            <v>7402</v>
          </cell>
          <cell r="E421">
            <v>510.62440296580542</v>
          </cell>
          <cell r="F421">
            <v>222.326209496117</v>
          </cell>
        </row>
        <row r="422">
          <cell r="D422">
            <v>8279</v>
          </cell>
          <cell r="E422">
            <v>560.64189260609919</v>
          </cell>
          <cell r="F422">
            <v>266.34943977591041</v>
          </cell>
        </row>
        <row r="423">
          <cell r="D423">
            <v>14674</v>
          </cell>
          <cell r="E423">
            <v>559.66125026250461</v>
          </cell>
          <cell r="F423">
            <v>265.9782339322399</v>
          </cell>
        </row>
        <row r="424">
          <cell r="D424">
            <v>3562</v>
          </cell>
          <cell r="E424">
            <v>567</v>
          </cell>
          <cell r="F424">
            <v>272</v>
          </cell>
        </row>
        <row r="425">
          <cell r="D425">
            <v>5487</v>
          </cell>
          <cell r="E425">
            <v>567</v>
          </cell>
          <cell r="F425">
            <v>272</v>
          </cell>
        </row>
        <row r="426">
          <cell r="D426">
            <v>3256</v>
          </cell>
          <cell r="E426">
            <v>567</v>
          </cell>
          <cell r="F426">
            <v>272</v>
          </cell>
        </row>
        <row r="427">
          <cell r="D427">
            <v>2503</v>
          </cell>
          <cell r="E427">
            <v>564</v>
          </cell>
          <cell r="F427">
            <v>269</v>
          </cell>
        </row>
        <row r="428">
          <cell r="D428">
            <v>2500</v>
          </cell>
          <cell r="E428">
            <v>543.61842564342555</v>
          </cell>
          <cell r="F428">
            <v>248.80428422928432</v>
          </cell>
        </row>
        <row r="429">
          <cell r="D429">
            <v>3157</v>
          </cell>
          <cell r="E429">
            <v>381</v>
          </cell>
          <cell r="F429">
            <v>266</v>
          </cell>
        </row>
        <row r="430">
          <cell r="D430">
            <v>4470</v>
          </cell>
          <cell r="E430">
            <v>422.02464297096037</v>
          </cell>
          <cell r="F430">
            <v>251.34697943786202</v>
          </cell>
        </row>
        <row r="431">
          <cell r="D431">
            <v>3552</v>
          </cell>
          <cell r="E431">
            <v>564</v>
          </cell>
          <cell r="F431">
            <v>269</v>
          </cell>
        </row>
        <row r="432">
          <cell r="D432">
            <v>6522</v>
          </cell>
          <cell r="E432">
            <v>567</v>
          </cell>
          <cell r="F432">
            <v>272</v>
          </cell>
        </row>
        <row r="433">
          <cell r="D433">
            <v>3916</v>
          </cell>
          <cell r="E433">
            <v>566.01770956316409</v>
          </cell>
          <cell r="F433">
            <v>271.01770956316409</v>
          </cell>
        </row>
        <row r="434">
          <cell r="D434">
            <v>1276</v>
          </cell>
          <cell r="E434">
            <v>525.80855843018924</v>
          </cell>
          <cell r="F434">
            <v>252.2054730983302</v>
          </cell>
        </row>
        <row r="435">
          <cell r="D435">
            <v>3504</v>
          </cell>
          <cell r="E435">
            <v>528.05295375715957</v>
          </cell>
          <cell r="F435">
            <v>255.60690988529481</v>
          </cell>
        </row>
        <row r="436">
          <cell r="D436">
            <v>2954</v>
          </cell>
          <cell r="E436">
            <v>368.41655052264809</v>
          </cell>
          <cell r="F436">
            <v>260.82142857142861</v>
          </cell>
        </row>
        <row r="437">
          <cell r="D437">
            <v>3055</v>
          </cell>
          <cell r="E437">
            <v>559.5663897228402</v>
          </cell>
          <cell r="F437">
            <v>264.93172930129447</v>
          </cell>
        </row>
        <row r="438">
          <cell r="D438">
            <v>7130</v>
          </cell>
          <cell r="E438">
            <v>567</v>
          </cell>
          <cell r="F438">
            <v>272</v>
          </cell>
        </row>
        <row r="439">
          <cell r="D439">
            <v>12042</v>
          </cell>
          <cell r="E439">
            <v>566.24966463230396</v>
          </cell>
          <cell r="F439">
            <v>271.24966463230396</v>
          </cell>
        </row>
        <row r="440">
          <cell r="D440">
            <v>15507</v>
          </cell>
          <cell r="E440">
            <v>530.84297778919847</v>
          </cell>
          <cell r="F440">
            <v>247.57843948239369</v>
          </cell>
        </row>
        <row r="441">
          <cell r="D441">
            <v>4186</v>
          </cell>
          <cell r="E441">
            <v>551.04658928990898</v>
          </cell>
          <cell r="F441">
            <v>258.04975684046371</v>
          </cell>
        </row>
        <row r="442">
          <cell r="D442">
            <v>8636</v>
          </cell>
          <cell r="E442">
            <v>548.09843083177304</v>
          </cell>
          <cell r="F442">
            <v>263.67766132493921</v>
          </cell>
        </row>
        <row r="443">
          <cell r="D443">
            <v>3322</v>
          </cell>
          <cell r="E443">
            <v>562.2360290729107</v>
          </cell>
          <cell r="F443">
            <v>270.81395348837214</v>
          </cell>
        </row>
        <row r="444">
          <cell r="D444">
            <v>7612</v>
          </cell>
          <cell r="E444">
            <v>555.1136642638611</v>
          </cell>
          <cell r="F444">
            <v>260.18785781224824</v>
          </cell>
        </row>
        <row r="445">
          <cell r="D445">
            <v>5566</v>
          </cell>
          <cell r="E445">
            <v>557.29889587598734</v>
          </cell>
          <cell r="F445">
            <v>262.29889587598728</v>
          </cell>
        </row>
        <row r="446">
          <cell r="D446">
            <v>11186</v>
          </cell>
          <cell r="E446">
            <v>567</v>
          </cell>
          <cell r="F446">
            <v>272</v>
          </cell>
        </row>
        <row r="447">
          <cell r="D447">
            <v>2962</v>
          </cell>
          <cell r="E447">
            <v>566.60553892215569</v>
          </cell>
          <cell r="F447">
            <v>271.60553892215569</v>
          </cell>
        </row>
        <row r="448">
          <cell r="D448">
            <v>10676</v>
          </cell>
          <cell r="E448">
            <v>549.64398492960208</v>
          </cell>
          <cell r="F448">
            <v>260.13769241767466</v>
          </cell>
        </row>
        <row r="449">
          <cell r="D449">
            <v>10169</v>
          </cell>
          <cell r="E449">
            <v>550.74580668489079</v>
          </cell>
          <cell r="F449">
            <v>262.4937207177606</v>
          </cell>
        </row>
        <row r="450">
          <cell r="D450">
            <v>3818</v>
          </cell>
          <cell r="E450">
            <v>556.47956276527714</v>
          </cell>
          <cell r="F450">
            <v>261.47956276527714</v>
          </cell>
        </row>
        <row r="451">
          <cell r="D451">
            <v>14297</v>
          </cell>
          <cell r="E451">
            <v>538.27333450899164</v>
          </cell>
          <cell r="F451">
            <v>248.26945639264812</v>
          </cell>
        </row>
        <row r="452">
          <cell r="D452">
            <v>9411</v>
          </cell>
          <cell r="E452">
            <v>566.90492106232273</v>
          </cell>
          <cell r="F452">
            <v>271.95300751879699</v>
          </cell>
        </row>
        <row r="453">
          <cell r="D453">
            <v>8420</v>
          </cell>
          <cell r="E453">
            <v>534.962358605247</v>
          </cell>
          <cell r="F453">
            <v>240.4042328638472</v>
          </cell>
        </row>
        <row r="454">
          <cell r="D454">
            <v>3388</v>
          </cell>
          <cell r="E454">
            <v>565.43571428571431</v>
          </cell>
          <cell r="F454">
            <v>272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ers"/>
      <sheetName val="Compare to previous year"/>
      <sheetName val="Register check"/>
      <sheetName val="ADPF summary"/>
      <sheetName val="£ per point summary"/>
      <sheetName val="£perPoint"/>
      <sheetName val="CHS"/>
      <sheetName val="CON"/>
      <sheetName val="CS"/>
      <sheetName val="MAT"/>
      <sheetName val="AF"/>
      <sheetName val="AST"/>
      <sheetName val="HYP"/>
      <sheetName val="CAN"/>
      <sheetName val="CHD"/>
      <sheetName val="CKD"/>
      <sheetName val="COPD"/>
      <sheetName val="CVDPP"/>
      <sheetName val="DEM"/>
      <sheetName val="DEP"/>
      <sheetName val="DM"/>
      <sheetName val="EP"/>
      <sheetName val="HF001"/>
      <sheetName val="HF003"/>
      <sheetName val="LD"/>
      <sheetName val="MH"/>
      <sheetName val="OB"/>
      <sheetName val="OST"/>
      <sheetName val="PAD"/>
      <sheetName val="PC"/>
      <sheetName val="SMOK002"/>
      <sheetName val="SMOK004"/>
      <sheetName val="STIA"/>
      <sheetName val="THY"/>
      <sheetName val="BP"/>
      <sheetName val="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>
            <v>140.91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/>
          <cell r="D79"/>
          <cell r="E79" t="str">
            <v>All</v>
          </cell>
          <cell r="F79"/>
          <cell r="G79" t="str">
            <v>ageyrs</v>
          </cell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</row>
        <row r="80">
          <cell r="C80"/>
          <cell r="D80"/>
          <cell r="E80"/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/>
          <cell r="D81"/>
          <cell r="E81" t="str">
            <v>N</v>
          </cell>
          <cell r="F81"/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/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2</v>
          </cell>
          <cell r="S82"/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/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/>
          <cell r="D83" t="str">
            <v>E78.0 Pure hypercholesterolaemia</v>
          </cell>
          <cell r="E83">
            <v>25</v>
          </cell>
          <cell r="F83">
            <v>0</v>
          </cell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>
            <v>0</v>
          </cell>
          <cell r="Z83"/>
          <cell r="AA83"/>
        </row>
        <row r="84">
          <cell r="A84" t="str">
            <v>I110</v>
          </cell>
          <cell r="B84" t="str">
            <v>I110</v>
          </cell>
          <cell r="C84"/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/>
          <cell r="H84"/>
          <cell r="I84"/>
          <cell r="J84"/>
          <cell r="K84"/>
          <cell r="L84"/>
          <cell r="M84"/>
          <cell r="N84"/>
          <cell r="O84"/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/>
          <cell r="D85" t="str">
            <v>I25.5 Ischaemic cardiomyopathy</v>
          </cell>
          <cell r="E85">
            <v>27</v>
          </cell>
          <cell r="F85">
            <v>12</v>
          </cell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1</v>
          </cell>
          <cell r="R85"/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/>
          <cell r="D86" t="str">
            <v>I42.0 Dilated cardiomyopathy</v>
          </cell>
          <cell r="E86">
            <v>64</v>
          </cell>
          <cell r="F86">
            <v>43</v>
          </cell>
          <cell r="G86"/>
          <cell r="H86"/>
          <cell r="I86"/>
          <cell r="J86"/>
          <cell r="K86"/>
          <cell r="L86"/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/>
        </row>
        <row r="87">
          <cell r="A87" t="str">
            <v>I429</v>
          </cell>
          <cell r="B87" t="str">
            <v>I429</v>
          </cell>
          <cell r="C87"/>
          <cell r="D87" t="str">
            <v>I42.9 Cardiomyopathy, unspecified</v>
          </cell>
          <cell r="E87">
            <v>20</v>
          </cell>
          <cell r="F87">
            <v>11</v>
          </cell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>
            <v>1</v>
          </cell>
          <cell r="R87">
            <v>1</v>
          </cell>
          <cell r="S87"/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/>
          <cell r="D88" t="str">
            <v>I50.0 Congestive heart failure</v>
          </cell>
          <cell r="E88">
            <v>151</v>
          </cell>
          <cell r="F88">
            <v>10</v>
          </cell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/>
          <cell r="D89" t="str">
            <v>I50.1 Left ventricular failure</v>
          </cell>
          <cell r="E89">
            <v>58</v>
          </cell>
          <cell r="F89">
            <v>18</v>
          </cell>
          <cell r="G89"/>
          <cell r="H89"/>
          <cell r="I89"/>
          <cell r="J89"/>
          <cell r="K89"/>
          <cell r="L89"/>
          <cell r="M89"/>
          <cell r="N89"/>
          <cell r="O89"/>
          <cell r="P89">
            <v>1</v>
          </cell>
          <cell r="Q89"/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/>
          <cell r="D90" t="str">
            <v>I50.9 Heart failure, unspecified</v>
          </cell>
          <cell r="E90">
            <v>115</v>
          </cell>
          <cell r="F90">
            <v>13</v>
          </cell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/>
          <cell r="D91" t="str">
            <v>I73.9 Peripheral vascular disease, unspecified</v>
          </cell>
          <cell r="E91">
            <v>294</v>
          </cell>
          <cell r="F91">
            <v>48</v>
          </cell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/>
          <cell r="B92" t="str">
            <v>cause</v>
          </cell>
          <cell r="C92" t="str">
            <v>sex</v>
          </cell>
          <cell r="D92" t="str">
            <v>cause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>
            <v>1</v>
          </cell>
          <cell r="U93"/>
          <cell r="V93"/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/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/>
          <cell r="H94"/>
          <cell r="I94"/>
          <cell r="J94"/>
          <cell r="K94"/>
          <cell r="L94"/>
          <cell r="M94"/>
          <cell r="N94"/>
          <cell r="O94"/>
          <cell r="P94">
            <v>1</v>
          </cell>
          <cell r="Q94">
            <v>1</v>
          </cell>
          <cell r="R94"/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/>
          <cell r="D95" t="str">
            <v>I25.5 Ischaemic cardiomyopathy</v>
          </cell>
          <cell r="E95">
            <v>10</v>
          </cell>
          <cell r="F95">
            <v>5</v>
          </cell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>
            <v>1</v>
          </cell>
          <cell r="U95">
            <v>2</v>
          </cell>
          <cell r="V95">
            <v>2</v>
          </cell>
          <cell r="W95"/>
          <cell r="X95">
            <v>4</v>
          </cell>
          <cell r="Y95">
            <v>1</v>
          </cell>
          <cell r="Z95">
            <v>1</v>
          </cell>
          <cell r="AA95"/>
        </row>
        <row r="96">
          <cell r="A96" t="str">
            <v>I420F</v>
          </cell>
          <cell r="B96" t="str">
            <v>I420</v>
          </cell>
          <cell r="C96"/>
          <cell r="D96" t="str">
            <v>I42.0 Dilated cardiomyopathy</v>
          </cell>
          <cell r="E96">
            <v>21</v>
          </cell>
          <cell r="F96">
            <v>13</v>
          </cell>
          <cell r="G96"/>
          <cell r="H96"/>
          <cell r="I96"/>
          <cell r="J96"/>
          <cell r="K96"/>
          <cell r="L96"/>
          <cell r="M96"/>
          <cell r="N96">
            <v>2</v>
          </cell>
          <cell r="O96">
            <v>1</v>
          </cell>
          <cell r="P96"/>
          <cell r="Q96">
            <v>1</v>
          </cell>
          <cell r="R96"/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/>
          <cell r="AA96"/>
        </row>
        <row r="97">
          <cell r="A97" t="str">
            <v>I429F</v>
          </cell>
          <cell r="B97" t="str">
            <v>I429</v>
          </cell>
          <cell r="C97"/>
          <cell r="D97" t="str">
            <v>I42.9 Cardiomyopathy, unspecified</v>
          </cell>
          <cell r="E97">
            <v>5</v>
          </cell>
          <cell r="F97">
            <v>2</v>
          </cell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>
            <v>1</v>
          </cell>
          <cell r="U97"/>
          <cell r="V97">
            <v>1</v>
          </cell>
          <cell r="W97"/>
          <cell r="X97">
            <v>2</v>
          </cell>
          <cell r="Y97">
            <v>1</v>
          </cell>
          <cell r="Z97">
            <v>1</v>
          </cell>
          <cell r="AA97"/>
        </row>
        <row r="98">
          <cell r="A98" t="str">
            <v>I500F</v>
          </cell>
          <cell r="B98" t="str">
            <v>I500</v>
          </cell>
          <cell r="C98"/>
          <cell r="D98" t="str">
            <v>I50.0 Congestive heart failure</v>
          </cell>
          <cell r="E98">
            <v>94</v>
          </cell>
          <cell r="F98">
            <v>4</v>
          </cell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>
            <v>1</v>
          </cell>
          <cell r="R98">
            <v>1</v>
          </cell>
          <cell r="S98">
            <v>1</v>
          </cell>
          <cell r="T98"/>
          <cell r="U98"/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/>
          <cell r="D99" t="str">
            <v>I50.1 Left ventricular failure</v>
          </cell>
          <cell r="E99">
            <v>34</v>
          </cell>
          <cell r="F99">
            <v>8</v>
          </cell>
          <cell r="G99"/>
          <cell r="H99"/>
          <cell r="I99"/>
          <cell r="J99"/>
          <cell r="K99"/>
          <cell r="L99"/>
          <cell r="M99"/>
          <cell r="N99"/>
          <cell r="O99"/>
          <cell r="P99">
            <v>1</v>
          </cell>
          <cell r="Q99"/>
          <cell r="R99">
            <v>1</v>
          </cell>
          <cell r="S99"/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/>
          <cell r="D100" t="str">
            <v>I50.9 Heart failure, unspecified</v>
          </cell>
          <cell r="E100">
            <v>69</v>
          </cell>
          <cell r="F100">
            <v>7</v>
          </cell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/>
          <cell r="D101" t="str">
            <v>I73.9 Peripheral vascular disease, unspecified</v>
          </cell>
          <cell r="E101">
            <v>183</v>
          </cell>
          <cell r="F101">
            <v>23</v>
          </cell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>
            <v>2</v>
          </cell>
          <cell r="S102"/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/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/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>
            <v>1</v>
          </cell>
          <cell r="S103"/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/>
          <cell r="D104" t="str">
            <v>I25.5 Ischaemic cardiomyopathy</v>
          </cell>
          <cell r="E104">
            <v>17</v>
          </cell>
          <cell r="F104">
            <v>7</v>
          </cell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>
            <v>1</v>
          </cell>
          <cell r="R104"/>
          <cell r="S104">
            <v>1</v>
          </cell>
          <cell r="T104">
            <v>3</v>
          </cell>
          <cell r="U104">
            <v>2</v>
          </cell>
          <cell r="V104"/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/>
          <cell r="D105" t="str">
            <v>I42.0 Dilated cardiomyopathy</v>
          </cell>
          <cell r="E105">
            <v>43</v>
          </cell>
          <cell r="F105">
            <v>30</v>
          </cell>
          <cell r="G105"/>
          <cell r="H105"/>
          <cell r="I105"/>
          <cell r="J105"/>
          <cell r="K105"/>
          <cell r="L105"/>
          <cell r="M105">
            <v>1</v>
          </cell>
          <cell r="N105"/>
          <cell r="O105"/>
          <cell r="P105">
            <v>4</v>
          </cell>
          <cell r="Q105"/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/>
        </row>
        <row r="106">
          <cell r="A106" t="str">
            <v>I429M</v>
          </cell>
          <cell r="B106" t="str">
            <v>I429</v>
          </cell>
          <cell r="C106"/>
          <cell r="D106" t="str">
            <v>I42.9 Cardiomyopathy, unspecified</v>
          </cell>
          <cell r="E106">
            <v>15</v>
          </cell>
          <cell r="F106">
            <v>9</v>
          </cell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>
            <v>1</v>
          </cell>
          <cell r="R106">
            <v>1</v>
          </cell>
          <cell r="S106"/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/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/>
          <cell r="D107" t="str">
            <v>I50.0 Congestive heart failure</v>
          </cell>
          <cell r="E107">
            <v>57</v>
          </cell>
          <cell r="F107">
            <v>6</v>
          </cell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/>
          <cell r="D108" t="str">
            <v>I50.1 Left ventricular failure</v>
          </cell>
          <cell r="E108">
            <v>24</v>
          </cell>
          <cell r="F108">
            <v>10</v>
          </cell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/>
          <cell r="D109" t="str">
            <v>I50.9 Heart failure, unspecified</v>
          </cell>
          <cell r="E109">
            <v>46</v>
          </cell>
          <cell r="F109">
            <v>6</v>
          </cell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>
            <v>2</v>
          </cell>
          <cell r="S109"/>
          <cell r="T109"/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/>
          <cell r="D110" t="str">
            <v>I73.9 Peripheral vascular disease, unspecified</v>
          </cell>
          <cell r="E110">
            <v>111</v>
          </cell>
          <cell r="F110">
            <v>25</v>
          </cell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/>
          <cell r="H111"/>
          <cell r="I111"/>
          <cell r="J111"/>
          <cell r="K111"/>
          <cell r="L111"/>
        </row>
      </sheetData>
      <sheetData sheetId="1"/>
      <sheetData sheetId="2"/>
      <sheetData sheetId="3">
        <row r="1">
          <cell r="A1"/>
          <cell r="B1" t="str">
            <v>Table 6.04: Deaths, by sex, age and cause1, Scotland, 2016</v>
          </cell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Z1"/>
          <cell r="AA1"/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/>
          <cell r="B3" t="str">
            <v>ICD Codes</v>
          </cell>
          <cell r="C3" t="str">
            <v>Cause of death</v>
          </cell>
          <cell r="D3"/>
          <cell r="E3" t="str">
            <v>All ages</v>
          </cell>
          <cell r="F3" t="str">
            <v>Under 75</v>
          </cell>
          <cell r="G3" t="str">
            <v>Age group</v>
          </cell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</row>
        <row r="4">
          <cell r="B4"/>
          <cell r="C4"/>
          <cell r="D4"/>
          <cell r="E4"/>
          <cell r="F4"/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C5"/>
          <cell r="AD5"/>
          <cell r="AE5"/>
          <cell r="AF5"/>
          <cell r="AG5"/>
          <cell r="AH5"/>
          <cell r="AI5"/>
          <cell r="AJ5"/>
        </row>
        <row r="6">
          <cell r="A6" t="str">
            <v>A00-R99,U00-Y89</v>
          </cell>
          <cell r="B6"/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/>
          <cell r="C7"/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/>
          <cell r="C8"/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/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/>
          <cell r="B10"/>
          <cell r="C10"/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/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/>
          <cell r="B12"/>
          <cell r="C12"/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/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/>
          <cell r="B14"/>
          <cell r="C14"/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/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/>
          <cell r="B16"/>
          <cell r="C16"/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/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/>
          <cell r="B18"/>
          <cell r="C18"/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/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/>
          <cell r="B20"/>
          <cell r="C20"/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/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/>
          <cell r="B22"/>
          <cell r="C22"/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/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/>
          <cell r="B24"/>
          <cell r="C24"/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/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/>
          <cell r="B26"/>
          <cell r="C26"/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/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/>
          <cell r="B28"/>
          <cell r="C28"/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/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/>
          <cell r="B30"/>
          <cell r="C30"/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/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/>
          <cell r="B32"/>
          <cell r="C32"/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/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/>
          <cell r="B34"/>
          <cell r="C34"/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/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/>
          <cell r="B36"/>
          <cell r="C36"/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/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/>
          <cell r="B38"/>
          <cell r="C38"/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/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/>
          <cell r="B40"/>
          <cell r="C40"/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/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/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/>
          <cell r="B42"/>
          <cell r="C42"/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/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/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/>
          <cell r="B44"/>
          <cell r="C44"/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/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/>
          <cell r="B46"/>
          <cell r="C46"/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/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/>
          <cell r="B48"/>
          <cell r="C48"/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/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/>
          <cell r="B50"/>
          <cell r="C50"/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/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/>
          <cell r="B52"/>
          <cell r="C52"/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/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/>
          <cell r="B54"/>
          <cell r="C54"/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/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/>
          <cell r="B56"/>
          <cell r="C56"/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/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/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/>
          <cell r="B58"/>
          <cell r="C58"/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/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/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/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/>
          <cell r="B60"/>
          <cell r="C60"/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/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/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/>
          <cell r="B62"/>
          <cell r="C62"/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/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/>
          <cell r="B64"/>
          <cell r="C64"/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/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/>
          <cell r="B66"/>
          <cell r="C66"/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/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/>
          <cell r="B68"/>
          <cell r="C68"/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/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/>
          <cell r="B70"/>
          <cell r="C70"/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/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/>
          <cell r="B72"/>
          <cell r="C72"/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/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/>
          <cell r="B74"/>
          <cell r="C74"/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/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/>
          <cell r="B76"/>
          <cell r="C76"/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/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/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/>
          <cell r="B78"/>
          <cell r="C78"/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/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/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/>
          <cell r="B80"/>
          <cell r="C80"/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/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/>
          <cell r="B82"/>
          <cell r="C82"/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/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/>
          <cell r="B84"/>
          <cell r="C84"/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/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/>
          <cell r="B86"/>
          <cell r="C86"/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/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/>
          <cell r="B88"/>
          <cell r="C88"/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/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/>
          <cell r="B90"/>
          <cell r="C90"/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/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/>
          <cell r="B92"/>
          <cell r="C92"/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/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/>
          <cell r="B94"/>
          <cell r="C94"/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/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/>
          <cell r="B96"/>
          <cell r="C96"/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/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/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/>
          <cell r="B98"/>
          <cell r="C98"/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/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/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/>
          <cell r="B100"/>
          <cell r="C100"/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/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/>
          <cell r="B102"/>
          <cell r="C102"/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/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/>
          <cell r="B104"/>
          <cell r="C104"/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/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/>
          <cell r="B106"/>
          <cell r="C106"/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/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/>
          <cell r="B108"/>
          <cell r="C108"/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/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/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/>
          <cell r="B110"/>
          <cell r="C110"/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/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/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/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/>
          <cell r="B112"/>
          <cell r="C112"/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/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/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/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/>
          <cell r="B114"/>
          <cell r="C114"/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/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/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/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/>
          <cell r="C116"/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/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/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/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/>
          <cell r="B118"/>
          <cell r="C118"/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/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/>
          <cell r="C120"/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/>
          <cell r="C122"/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/>
          <cell r="C124"/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/>
          <cell r="C126"/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/>
          <cell r="C128"/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/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/>
          <cell r="C130"/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/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/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/>
          <cell r="C132"/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/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/>
          <cell r="C134"/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/>
          <cell r="C136"/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/>
          <cell r="C138"/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/>
          <cell r="C140"/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/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/>
          <cell r="C142"/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/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/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/>
          <cell r="C144"/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/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/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/>
          <cell r="C146"/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/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/>
          <cell r="C148"/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/>
          <cell r="C150"/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/>
          <cell r="C152"/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/>
          <cell r="C154"/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/>
          <cell r="C156"/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/>
          <cell r="C158"/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/>
          <cell r="C160"/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/>
          <cell r="C162"/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/>
          <cell r="C164"/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/>
          <cell r="C166"/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/>
          <cell r="C168"/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/>
          <cell r="C170"/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/>
          <cell r="C172"/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/>
          <cell r="C174"/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/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/>
          <cell r="C176"/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/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/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/>
          <cell r="C178"/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/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/>
          <cell r="C180"/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/>
          <cell r="C182"/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/>
          <cell r="C184"/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/>
          <cell r="C186"/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/>
          <cell r="C188"/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/>
          <cell r="C190"/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/>
          <cell r="C192"/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/>
          <cell r="C194"/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/>
          <cell r="C196"/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/>
          <cell r="C198"/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/>
          <cell r="C200"/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/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/>
          <cell r="C202"/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/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/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/>
          <cell r="C204"/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/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/>
          <cell r="C206"/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/>
          <cell r="C208"/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/>
          <cell r="C210"/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/>
          <cell r="C212"/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/>
          <cell r="C214"/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/>
          <cell r="C216"/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/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/>
          <cell r="C218"/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/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/>
          <cell r="C220"/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/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/>
          <cell r="C222"/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/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/>
          <cell r="C224"/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/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/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/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/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/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/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/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/>
          <cell r="C239"/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/>
          <cell r="C241"/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/>
          <cell r="C243"/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/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/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/>
          <cell r="C245"/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/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/>
          <cell r="C247"/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/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/>
          <cell r="C249"/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/>
          <cell r="C251"/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/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/>
          <cell r="C253"/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/>
          <cell r="C255"/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/>
          <cell r="C257"/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/>
          <cell r="C259"/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/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/>
          <cell r="C261"/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/>
          <cell r="C263"/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/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/>
          <cell r="C265"/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/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/>
          <cell r="C267"/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/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/>
          <cell r="C269"/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/>
          <cell r="C271"/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/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/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/>
          <cell r="C273"/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/>
          <cell r="C275"/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/>
          <cell r="C277"/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/>
          <cell r="C279"/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/>
          <cell r="C281"/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/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/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/>
          <cell r="C283"/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/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/>
          <cell r="C285"/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/>
          <cell r="C287"/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/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/>
          <cell r="C289"/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/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/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/>
          <cell r="C291"/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/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/>
          <cell r="C293"/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/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/>
          <cell r="C295"/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/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/>
          <cell r="C297"/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/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/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/>
          <cell r="C299"/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/>
          <cell r="C301"/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/>
          <cell r="C303"/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/>
          <cell r="C305"/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/>
          <cell r="C307"/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/>
          <cell r="C309"/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/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/>
          <cell r="C311"/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/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/>
          <cell r="C313"/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/>
          <cell r="C315"/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/>
          <cell r="C317"/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/>
          <cell r="C319"/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/>
          <cell r="C321"/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/>
          <cell r="C324"/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/>
          <cell r="C326"/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/>
          <cell r="C328"/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/>
          <cell r="C330"/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/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/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/>
          <cell r="C332"/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/>
          <cell r="C334"/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/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/>
          <cell r="C336"/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/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/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/>
          <cell r="C338"/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/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/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/>
          <cell r="C341"/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/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/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/>
          <cell r="C343"/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/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/>
          <cell r="C345"/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/>
          <cell r="C347"/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/>
          <cell r="C349"/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/>
          <cell r="C351"/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/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/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/>
          <cell r="C353"/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/>
          <cell r="C355"/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/>
          <cell r="C357"/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/>
          <cell r="C359"/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/>
          <cell r="C361"/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/>
          <cell r="C363"/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/>
          <cell r="C365"/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/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/>
          <cell r="C367"/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/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/>
          <cell r="C369"/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/>
          <cell r="C371"/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/>
          <cell r="C373"/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/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/>
          <cell r="C375"/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/>
          <cell r="C377"/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/>
          <cell r="C379"/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/>
          <cell r="C381"/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/>
          <cell r="C383"/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/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/>
          <cell r="C385"/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/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/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/>
          <cell r="C387"/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/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/>
          <cell r="C389"/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/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/>
          <cell r="C391"/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/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/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/>
          <cell r="C393"/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/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/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/>
          <cell r="C395"/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/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/>
          <cell r="C397"/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/>
          <cell r="C399"/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/>
          <cell r="C401"/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/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/>
          <cell r="C403"/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/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/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/>
          <cell r="C405"/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/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/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/>
          <cell r="C407"/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/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/>
          <cell r="C409"/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/>
          <cell r="C411"/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/>
          <cell r="C413"/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/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/>
          <cell r="C415"/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/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/>
          <cell r="C417"/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/>
          <cell r="C419"/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/>
          <cell r="C421"/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/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/>
          <cell r="C423"/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/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/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/>
          <cell r="C425"/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/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/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/>
          <cell r="C427"/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/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/>
          <cell r="C429"/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/>
          <cell r="C431"/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/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/>
          <cell r="C433"/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/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/>
          <cell r="C435"/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/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/>
          <cell r="C437"/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/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/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/>
          <cell r="C439"/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/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/>
          <cell r="C441"/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/>
          <cell r="C443"/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/>
          <cell r="C445"/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/>
          <cell r="C447"/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/>
          <cell r="C449"/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/>
          <cell r="C451"/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/>
          <cell r="C453"/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/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/>
          <cell r="C455"/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/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/>
          <cell r="C457"/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/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/>
          <cell r="C459"/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/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/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/>
          <cell r="C461"/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/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/>
          <cell r="C463"/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/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/>
          <cell r="C465"/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/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/>
          <cell r="C467"/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/>
          <cell r="C469"/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/>
          <cell r="C471"/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/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/>
          <cell r="C473"/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/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/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/>
          <cell r="C475"/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/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/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/>
          <cell r="C477"/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/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/>
          <cell r="C479"/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/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/>
          <cell r="C481"/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/>
          <cell r="C483"/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/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/>
          <cell r="C485"/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/>
          <cell r="C487"/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/>
          <cell r="C489"/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/>
          <cell r="C491"/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/>
          <cell r="C493"/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/>
          <cell r="C495"/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/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/>
          <cell r="C497"/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/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/>
          <cell r="C499"/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/>
          <cell r="C501"/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/>
          <cell r="C503"/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/>
          <cell r="C505"/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/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/>
          <cell r="C507"/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/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/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/>
          <cell r="C509"/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/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/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/>
          <cell r="C511"/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/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/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/>
          <cell r="C513"/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/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/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/>
          <cell r="C515"/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/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/>
          <cell r="C517"/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/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/>
          <cell r="C519"/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/>
          <cell r="C521"/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/>
          <cell r="C523"/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/>
          <cell r="C525"/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/>
          <cell r="C527"/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/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/>
          <cell r="C529"/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/>
          <cell r="C531"/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/>
          <cell r="C533"/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/>
          <cell r="C535"/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/>
          <cell r="C537"/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/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/>
          <cell r="C539"/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/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/>
          <cell r="C541"/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/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/>
          <cell r="C543"/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/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/>
          <cell r="C545"/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/>
          <cell r="C547"/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/>
          <cell r="C549"/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/>
          <cell r="C551"/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/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/>
          <cell r="C553"/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/>
          <cell r="C555"/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/>
          <cell r="C557"/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/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/>
          <cell r="C559"/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/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/>
          <cell r="C561"/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/>
          <cell r="C563"/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/>
          <cell r="C565"/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/>
          <cell r="C567"/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/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/>
          <cell r="C569"/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/>
          <cell r="C571"/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/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/>
          <cell r="C573"/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/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/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/>
          <cell r="C575"/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/>
          <cell r="C577"/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/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/>
          <cell r="C579"/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/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/>
          <cell r="C581"/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/>
          <cell r="C583"/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/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/>
          <cell r="C585"/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/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/>
          <cell r="C587"/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/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/>
          <cell r="C589"/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/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/>
          <cell r="C591"/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/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/>
          <cell r="C593"/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/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/>
          <cell r="C595"/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/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/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/>
          <cell r="C597"/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/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/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/>
          <cell r="C599"/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/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/>
          <cell r="C601"/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/>
          <cell r="C603"/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/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/>
          <cell r="C605"/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/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/>
          <cell r="C607"/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/>
          <cell r="C609"/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/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/>
          <cell r="C611"/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/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/>
          <cell r="C613"/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/>
          <cell r="C615"/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/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/>
          <cell r="C617"/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/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/>
          <cell r="C619"/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/>
          <cell r="C621"/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/>
          <cell r="C623"/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/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/>
          <cell r="C625"/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/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/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/>
          <cell r="C627"/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/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/>
          <cell r="C629"/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/>
          <cell r="C631"/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/>
          <cell r="C633"/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/>
          <cell r="C635"/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/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/>
          <cell r="C637"/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/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/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/>
          <cell r="C639"/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/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/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/>
          <cell r="C641"/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/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/>
          <cell r="C643"/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/>
          <cell r="C645"/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/>
          <cell r="C647"/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/>
          <cell r="C649"/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/>
          <cell r="C651"/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/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/>
          <cell r="C653"/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/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/>
          <cell r="C655"/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/>
          <cell r="C657"/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/>
          <cell r="C659"/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/>
          <cell r="C661"/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/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/>
          <cell r="C663"/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/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/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/>
          <cell r="C665"/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/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/>
          <cell r="C667"/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/>
          <cell r="C669"/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/>
          <cell r="C671"/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/>
          <cell r="C673"/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/>
          <cell r="C675"/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/>
          <cell r="C677"/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/>
          <cell r="C679"/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/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/>
          <cell r="C681"/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/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/>
          <cell r="C683"/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/>
          <cell r="C685"/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/>
          <cell r="C687"/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/>
          <cell r="C689"/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/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/>
          <cell r="C691"/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/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/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/>
          <cell r="C693"/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/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/>
          <cell r="C695"/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/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/>
          <cell r="C697"/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/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/>
          <cell r="C699"/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/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/>
          <cell r="C701"/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/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/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/>
          <cell r="C703"/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/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/>
          <cell r="C705"/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/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/>
          <cell r="C707"/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/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/>
          <cell r="C709"/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/>
          <cell r="C711"/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/>
          <cell r="C713"/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/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/>
          <cell r="C715"/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/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/>
          <cell r="C717"/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/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/>
          <cell r="C719"/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/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/>
          <cell r="C721"/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/>
          <cell r="C723"/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/>
          <cell r="C725"/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/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/>
          <cell r="C727"/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/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/>
          <cell r="C729"/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/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/>
          <cell r="C731"/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/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/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/>
          <cell r="C733"/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/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/>
          <cell r="C735"/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/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/>
          <cell r="C737"/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/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/>
          <cell r="C739"/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/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/>
          <cell r="C741"/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/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/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/>
          <cell r="C743"/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/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/>
          <cell r="C745"/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/>
          <cell r="C747"/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/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/>
          <cell r="C749"/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/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/>
          <cell r="C751"/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/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/>
          <cell r="C753"/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/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/>
          <cell r="C755"/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/>
          <cell r="C757"/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/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/>
          <cell r="C759"/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/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/>
          <cell r="C761"/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/>
          <cell r="C763"/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/>
          <cell r="C765"/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/>
          <cell r="C767"/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/>
          <cell r="C769"/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/>
          <cell r="C771"/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/>
          <cell r="C773"/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/>
          <cell r="C775"/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/>
          <cell r="C777"/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/>
          <cell r="C779"/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/>
          <cell r="C781"/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/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/>
          <cell r="C783"/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/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/>
          <cell r="C785"/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/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/>
          <cell r="C787"/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/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/>
          <cell r="C789"/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/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/>
          <cell r="C791"/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/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/>
          <cell r="C793"/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/>
          <cell r="C795"/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/>
          <cell r="C797"/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/>
          <cell r="C799"/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/>
          <cell r="C801"/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/>
          <cell r="C803"/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/>
          <cell r="C805"/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/>
          <cell r="C807"/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/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/>
          <cell r="C809"/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/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/>
          <cell r="C811"/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/>
          <cell r="C813"/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/>
          <cell r="C815"/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/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/>
          <cell r="C817"/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/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/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/>
          <cell r="C819"/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/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/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/>
          <cell r="C821"/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/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/>
          <cell r="C823"/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/>
          <cell r="C825"/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/>
          <cell r="C827"/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/>
          <cell r="C829"/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/>
          <cell r="C831"/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/>
          <cell r="C833"/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/>
          <cell r="C835"/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/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/>
          <cell r="C837"/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/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/>
          <cell r="C839"/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/>
          <cell r="C841"/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/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/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/>
          <cell r="B843"/>
          <cell r="C843"/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/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/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/>
          <cell r="B845"/>
          <cell r="C845"/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/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/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/>
          <cell r="B847"/>
          <cell r="C847"/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/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/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/>
          <cell r="B849"/>
          <cell r="C849"/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/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/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/>
          <cell r="B851"/>
          <cell r="C851"/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/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/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/>
          <cell r="B853"/>
          <cell r="C853"/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/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/>
          <cell r="B855"/>
          <cell r="C855"/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/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/>
          <cell r="AE856"/>
          <cell r="AF856"/>
        </row>
        <row r="857">
          <cell r="A857"/>
          <cell r="B857"/>
          <cell r="C857"/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/>
          <cell r="AE857"/>
          <cell r="AF857"/>
        </row>
        <row r="858">
          <cell r="A858"/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/>
          <cell r="AF858"/>
        </row>
        <row r="859">
          <cell r="A859"/>
          <cell r="B859"/>
          <cell r="C859"/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/>
          <cell r="AF859"/>
        </row>
        <row r="860">
          <cell r="A860"/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/>
          <cell r="AE860"/>
          <cell r="AF860"/>
        </row>
        <row r="861">
          <cell r="A861"/>
          <cell r="B861"/>
          <cell r="C861"/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/>
          <cell r="AE861"/>
          <cell r="AF861"/>
        </row>
        <row r="862">
          <cell r="A862"/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/>
          <cell r="AC862"/>
          <cell r="AD862"/>
          <cell r="AF862"/>
        </row>
        <row r="863">
          <cell r="A863"/>
          <cell r="B863"/>
          <cell r="C863"/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/>
          <cell r="AC863"/>
          <cell r="AD863"/>
          <cell r="AF863"/>
        </row>
        <row r="864">
          <cell r="A864"/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/>
          <cell r="AC864"/>
          <cell r="AD864"/>
          <cell r="AF864"/>
        </row>
        <row r="865">
          <cell r="A865"/>
          <cell r="B865"/>
          <cell r="C865"/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/>
          <cell r="AC865"/>
          <cell r="AD865"/>
          <cell r="AF865"/>
        </row>
        <row r="866">
          <cell r="A866"/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/>
          <cell r="AF866"/>
        </row>
        <row r="867">
          <cell r="A867"/>
          <cell r="B867"/>
          <cell r="C867"/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/>
          <cell r="AF867"/>
        </row>
        <row r="868">
          <cell r="A868"/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/>
          <cell r="AC868"/>
          <cell r="AD868"/>
          <cell r="AF868"/>
        </row>
        <row r="869">
          <cell r="A869"/>
          <cell r="B869"/>
          <cell r="C869"/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/>
          <cell r="AC869"/>
          <cell r="AD869"/>
          <cell r="AF869"/>
        </row>
        <row r="870">
          <cell r="A870"/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/>
          <cell r="AE870"/>
          <cell r="AF870"/>
        </row>
        <row r="871">
          <cell r="A871"/>
          <cell r="B871"/>
          <cell r="C871"/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/>
          <cell r="AE871"/>
          <cell r="AF871"/>
        </row>
        <row r="872">
          <cell r="A872"/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/>
          <cell r="AE872"/>
          <cell r="AF872"/>
        </row>
        <row r="873">
          <cell r="A873"/>
          <cell r="B873"/>
          <cell r="C873"/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/>
          <cell r="AE873"/>
          <cell r="AF873"/>
        </row>
        <row r="874">
          <cell r="A874"/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/>
          <cell r="AC874"/>
          <cell r="AD874"/>
          <cell r="AF874"/>
        </row>
        <row r="875">
          <cell r="A875"/>
          <cell r="B875"/>
          <cell r="C875"/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/>
          <cell r="AC875"/>
          <cell r="AD875"/>
          <cell r="AF875"/>
        </row>
        <row r="876">
          <cell r="A876"/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/>
          <cell r="AF876"/>
        </row>
        <row r="877">
          <cell r="A877"/>
          <cell r="B877"/>
          <cell r="C877"/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/>
          <cell r="AF877"/>
        </row>
        <row r="878">
          <cell r="A878"/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/>
          <cell r="AC878"/>
          <cell r="AD878"/>
          <cell r="AF878"/>
        </row>
        <row r="879">
          <cell r="A879"/>
          <cell r="B879"/>
          <cell r="C879"/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/>
          <cell r="AC879"/>
          <cell r="AD879"/>
          <cell r="AF879"/>
        </row>
        <row r="880">
          <cell r="A880"/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/>
          <cell r="AE880"/>
          <cell r="AF880"/>
        </row>
        <row r="881">
          <cell r="A881"/>
          <cell r="B881"/>
          <cell r="C881"/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/>
          <cell r="AE881"/>
          <cell r="AF881"/>
        </row>
        <row r="882">
          <cell r="A882"/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/>
          <cell r="AF882"/>
        </row>
        <row r="883">
          <cell r="A883"/>
          <cell r="B883"/>
          <cell r="C883"/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/>
          <cell r="AF883"/>
        </row>
        <row r="884">
          <cell r="A884"/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/>
          <cell r="AC884"/>
          <cell r="AD884"/>
          <cell r="AF884"/>
        </row>
        <row r="885">
          <cell r="A885"/>
          <cell r="B885"/>
          <cell r="C885"/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/>
          <cell r="AC885"/>
          <cell r="AD885"/>
          <cell r="AF885"/>
        </row>
        <row r="886">
          <cell r="A886"/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/>
          <cell r="AE886"/>
          <cell r="AF886"/>
        </row>
        <row r="887">
          <cell r="A887"/>
          <cell r="B887"/>
          <cell r="C887"/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/>
          <cell r="AE887"/>
          <cell r="AF887"/>
        </row>
        <row r="888">
          <cell r="A888"/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/>
          <cell r="AF888"/>
        </row>
        <row r="889">
          <cell r="A889"/>
          <cell r="B889"/>
          <cell r="C889"/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/>
          <cell r="AF889"/>
        </row>
        <row r="890">
          <cell r="A890"/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/>
          <cell r="AE890"/>
          <cell r="AF890"/>
        </row>
        <row r="891">
          <cell r="A891"/>
          <cell r="B891"/>
          <cell r="C891"/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/>
          <cell r="AE891"/>
          <cell r="AF891"/>
        </row>
        <row r="892">
          <cell r="A892"/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/>
          <cell r="AF892"/>
        </row>
        <row r="893">
          <cell r="A893"/>
          <cell r="B893"/>
          <cell r="C893"/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/>
          <cell r="AF893"/>
        </row>
        <row r="894">
          <cell r="A894"/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/>
          <cell r="AC894"/>
          <cell r="AD894"/>
          <cell r="AF894"/>
        </row>
        <row r="895">
          <cell r="A895"/>
          <cell r="B895"/>
          <cell r="C895"/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/>
          <cell r="AC895"/>
          <cell r="AD895"/>
          <cell r="AF895"/>
        </row>
        <row r="896">
          <cell r="A896"/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/>
          <cell r="AF896"/>
        </row>
        <row r="897">
          <cell r="A897"/>
          <cell r="B897"/>
          <cell r="C897"/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/>
          <cell r="AF897"/>
        </row>
        <row r="898">
          <cell r="A898"/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/>
          <cell r="AF898"/>
        </row>
        <row r="899">
          <cell r="A899"/>
          <cell r="B899"/>
          <cell r="C899"/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/>
          <cell r="AF899"/>
        </row>
        <row r="900">
          <cell r="A900"/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/>
          <cell r="AF900"/>
        </row>
        <row r="901">
          <cell r="A901"/>
          <cell r="B901"/>
          <cell r="C901"/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/>
          <cell r="AF901"/>
        </row>
        <row r="902">
          <cell r="A902"/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/>
          <cell r="AE902"/>
          <cell r="AF902"/>
        </row>
        <row r="903">
          <cell r="A903"/>
          <cell r="B903"/>
          <cell r="C903"/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/>
          <cell r="AE903"/>
          <cell r="AF903"/>
        </row>
        <row r="904">
          <cell r="A904"/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/>
          <cell r="AC904"/>
          <cell r="AD904"/>
          <cell r="AF904"/>
        </row>
        <row r="905">
          <cell r="A905"/>
          <cell r="B905"/>
          <cell r="C905"/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/>
          <cell r="AC905"/>
          <cell r="AD905"/>
          <cell r="AF905"/>
        </row>
        <row r="906">
          <cell r="A906"/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/>
          <cell r="AC906"/>
          <cell r="AD906"/>
          <cell r="AF906"/>
        </row>
        <row r="907">
          <cell r="A907"/>
          <cell r="B907"/>
          <cell r="C907"/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/>
          <cell r="AC907"/>
          <cell r="AD907"/>
          <cell r="AF907"/>
        </row>
        <row r="908">
          <cell r="A908"/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/>
          <cell r="AC908"/>
          <cell r="AD908"/>
          <cell r="AF908"/>
        </row>
        <row r="909">
          <cell r="A909"/>
          <cell r="B909"/>
          <cell r="C909"/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/>
          <cell r="AC909"/>
          <cell r="AD909"/>
          <cell r="AF909"/>
        </row>
        <row r="910">
          <cell r="A910"/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/>
          <cell r="AF910"/>
        </row>
        <row r="911">
          <cell r="A911"/>
          <cell r="B911"/>
          <cell r="C911"/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/>
          <cell r="AF911"/>
        </row>
        <row r="912">
          <cell r="A912"/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/>
          <cell r="AF912"/>
        </row>
        <row r="913">
          <cell r="A913"/>
          <cell r="B913"/>
          <cell r="C913"/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/>
          <cell r="AF913"/>
        </row>
        <row r="914">
          <cell r="A914"/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/>
          <cell r="AE914"/>
          <cell r="AF914"/>
        </row>
        <row r="915">
          <cell r="A915"/>
          <cell r="B915"/>
          <cell r="C915"/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/>
          <cell r="AE915"/>
          <cell r="AF915"/>
        </row>
        <row r="916">
          <cell r="A916"/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/>
          <cell r="AC916"/>
          <cell r="AD916"/>
          <cell r="AF916"/>
        </row>
        <row r="917">
          <cell r="A917"/>
          <cell r="B917"/>
          <cell r="C917"/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/>
          <cell r="AC917"/>
          <cell r="AD917"/>
          <cell r="AF917"/>
        </row>
        <row r="918">
          <cell r="A918"/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/>
          <cell r="AF918"/>
        </row>
        <row r="919">
          <cell r="A919"/>
          <cell r="B919"/>
          <cell r="C919"/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/>
          <cell r="AF919"/>
        </row>
        <row r="920">
          <cell r="A920"/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/>
          <cell r="AF920"/>
        </row>
        <row r="921">
          <cell r="A921"/>
          <cell r="B921"/>
          <cell r="C921"/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/>
          <cell r="AF921"/>
        </row>
        <row r="922">
          <cell r="A922"/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/>
          <cell r="AC922"/>
          <cell r="AD922"/>
          <cell r="AF922"/>
        </row>
        <row r="923">
          <cell r="A923"/>
          <cell r="B923"/>
          <cell r="C923"/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/>
          <cell r="AC923"/>
          <cell r="AD923"/>
          <cell r="AF923"/>
        </row>
        <row r="924">
          <cell r="A924"/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/>
          <cell r="AC924"/>
          <cell r="AD924"/>
          <cell r="AF924"/>
        </row>
        <row r="925">
          <cell r="A925"/>
          <cell r="B925"/>
          <cell r="C925"/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/>
          <cell r="AC925"/>
          <cell r="AD925"/>
          <cell r="AF925"/>
        </row>
        <row r="926">
          <cell r="A926"/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/>
          <cell r="AE926"/>
          <cell r="AF926"/>
        </row>
        <row r="927">
          <cell r="A927"/>
          <cell r="B927"/>
          <cell r="C927"/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/>
          <cell r="AE927"/>
          <cell r="AF927"/>
        </row>
        <row r="928">
          <cell r="A928"/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/>
          <cell r="AE928"/>
          <cell r="AF928"/>
        </row>
        <row r="929">
          <cell r="A929"/>
          <cell r="B929"/>
          <cell r="C929"/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/>
          <cell r="AE929"/>
          <cell r="AF929"/>
        </row>
        <row r="930">
          <cell r="A930"/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/>
          <cell r="AF930"/>
        </row>
        <row r="931">
          <cell r="A931"/>
          <cell r="B931"/>
          <cell r="C931"/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/>
          <cell r="AF931"/>
        </row>
        <row r="932">
          <cell r="A932"/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/>
          <cell r="AC932"/>
          <cell r="AD932"/>
          <cell r="AF932"/>
        </row>
        <row r="933">
          <cell r="A933"/>
          <cell r="B933"/>
          <cell r="C933"/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/>
          <cell r="AC933"/>
          <cell r="AD933"/>
          <cell r="AF933"/>
        </row>
        <row r="934">
          <cell r="A934"/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/>
          <cell r="AC934"/>
          <cell r="AD934"/>
          <cell r="AF934"/>
        </row>
        <row r="935">
          <cell r="A935"/>
          <cell r="B935"/>
          <cell r="C935"/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/>
          <cell r="AC935"/>
          <cell r="AD935"/>
          <cell r="AF935"/>
        </row>
        <row r="936">
          <cell r="A936"/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/>
          <cell r="AF936"/>
        </row>
        <row r="937">
          <cell r="A937"/>
          <cell r="B937"/>
          <cell r="C937"/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/>
          <cell r="AF937"/>
        </row>
        <row r="938">
          <cell r="A938"/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/>
          <cell r="AC938"/>
          <cell r="AD938"/>
          <cell r="AF938"/>
        </row>
        <row r="939">
          <cell r="A939"/>
          <cell r="B939"/>
          <cell r="C939"/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/>
          <cell r="AC939"/>
          <cell r="AD939"/>
          <cell r="AF939"/>
        </row>
        <row r="940">
          <cell r="A940"/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/>
          <cell r="AC940"/>
          <cell r="AD940"/>
          <cell r="AF940"/>
        </row>
        <row r="941">
          <cell r="A941"/>
          <cell r="B941"/>
          <cell r="C941"/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/>
          <cell r="AC941"/>
          <cell r="AD941"/>
          <cell r="AF941"/>
        </row>
        <row r="942">
          <cell r="A942"/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/>
          <cell r="AC942"/>
          <cell r="AD942"/>
          <cell r="AF942"/>
        </row>
        <row r="943">
          <cell r="A943"/>
          <cell r="B943"/>
          <cell r="C943"/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/>
          <cell r="AC943"/>
          <cell r="AD943"/>
          <cell r="AF943"/>
        </row>
        <row r="944">
          <cell r="A944"/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/>
          <cell r="AE944"/>
          <cell r="AF944"/>
        </row>
        <row r="945">
          <cell r="A945"/>
          <cell r="B945"/>
          <cell r="C945"/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/>
          <cell r="AE945"/>
          <cell r="AF945"/>
        </row>
        <row r="946">
          <cell r="A946"/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/>
          <cell r="AC946"/>
          <cell r="AD946"/>
          <cell r="AF946"/>
        </row>
        <row r="947">
          <cell r="A947"/>
          <cell r="B947"/>
          <cell r="C947"/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/>
          <cell r="AC947"/>
          <cell r="AD947"/>
          <cell r="AF947"/>
        </row>
        <row r="948">
          <cell r="A948"/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/>
          <cell r="AC948"/>
          <cell r="AD948"/>
          <cell r="AF948"/>
        </row>
        <row r="949">
          <cell r="A949"/>
          <cell r="B949"/>
          <cell r="C949"/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/>
          <cell r="AC949"/>
          <cell r="AD949"/>
          <cell r="AF949"/>
        </row>
        <row r="950">
          <cell r="A950"/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/>
          <cell r="AF950"/>
        </row>
        <row r="951">
          <cell r="A951"/>
          <cell r="B951"/>
          <cell r="C951"/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/>
          <cell r="AF951"/>
        </row>
        <row r="952">
          <cell r="A952"/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/>
          <cell r="AF952"/>
        </row>
        <row r="953">
          <cell r="A953"/>
          <cell r="B953"/>
          <cell r="C953"/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/>
          <cell r="AF953"/>
        </row>
        <row r="954">
          <cell r="A954"/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/>
          <cell r="AC954"/>
          <cell r="AD954"/>
          <cell r="AF954"/>
        </row>
        <row r="955">
          <cell r="A955"/>
          <cell r="B955"/>
          <cell r="C955"/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/>
          <cell r="AC955"/>
          <cell r="AD955"/>
          <cell r="AF955"/>
        </row>
        <row r="956">
          <cell r="A956"/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/>
          <cell r="AF956"/>
        </row>
        <row r="957">
          <cell r="A957"/>
          <cell r="B957"/>
          <cell r="C957"/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/>
          <cell r="AF957"/>
        </row>
        <row r="958">
          <cell r="A958"/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/>
          <cell r="AE958"/>
          <cell r="AF958"/>
        </row>
        <row r="959">
          <cell r="A959"/>
          <cell r="B959"/>
          <cell r="C959"/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/>
          <cell r="AE959"/>
          <cell r="AF959"/>
        </row>
        <row r="960">
          <cell r="A960"/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/>
          <cell r="AF960"/>
        </row>
        <row r="961">
          <cell r="A961"/>
          <cell r="B961"/>
          <cell r="C961"/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/>
          <cell r="AF961"/>
        </row>
        <row r="962">
          <cell r="A962"/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/>
          <cell r="AC962"/>
          <cell r="AD962"/>
          <cell r="AF962"/>
        </row>
        <row r="963">
          <cell r="A963"/>
          <cell r="B963"/>
          <cell r="C963"/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/>
          <cell r="AC963"/>
          <cell r="AD963"/>
          <cell r="AF963"/>
        </row>
        <row r="964">
          <cell r="A964"/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/>
          <cell r="AE964"/>
          <cell r="AF964"/>
        </row>
        <row r="965">
          <cell r="A965"/>
          <cell r="B965"/>
          <cell r="C965"/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/>
          <cell r="AE965"/>
          <cell r="AF965"/>
        </row>
        <row r="966">
          <cell r="A966"/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/>
          <cell r="AE966"/>
          <cell r="AF966"/>
        </row>
        <row r="967">
          <cell r="A967"/>
          <cell r="B967"/>
          <cell r="C967"/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/>
          <cell r="AE967"/>
          <cell r="AF967"/>
        </row>
        <row r="968">
          <cell r="A968"/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/>
          <cell r="AE968"/>
          <cell r="AF968"/>
        </row>
        <row r="969">
          <cell r="A969"/>
          <cell r="B969"/>
          <cell r="C969"/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/>
          <cell r="AE969"/>
          <cell r="AF969"/>
        </row>
        <row r="970">
          <cell r="A970"/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/>
          <cell r="AF970"/>
        </row>
        <row r="971">
          <cell r="A971"/>
          <cell r="B971"/>
          <cell r="C971"/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/>
          <cell r="AF971"/>
        </row>
        <row r="972">
          <cell r="A972"/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/>
          <cell r="AC972"/>
          <cell r="AD972"/>
          <cell r="AF972"/>
        </row>
        <row r="973">
          <cell r="A973"/>
          <cell r="B973"/>
          <cell r="C973"/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/>
          <cell r="AC973"/>
          <cell r="AD973"/>
          <cell r="AF973"/>
        </row>
        <row r="974">
          <cell r="A974"/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/>
          <cell r="AC974"/>
          <cell r="AD974"/>
          <cell r="AF974"/>
        </row>
        <row r="975">
          <cell r="A975"/>
          <cell r="B975"/>
          <cell r="C975"/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/>
          <cell r="AC975"/>
          <cell r="AD975"/>
          <cell r="AF975"/>
        </row>
        <row r="976">
          <cell r="A976"/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/>
          <cell r="AF976"/>
        </row>
        <row r="977">
          <cell r="A977"/>
          <cell r="B977"/>
          <cell r="C977"/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/>
          <cell r="AF977"/>
        </row>
        <row r="978">
          <cell r="A978"/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/>
          <cell r="AF978"/>
        </row>
        <row r="979">
          <cell r="A979"/>
          <cell r="B979"/>
          <cell r="C979"/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/>
          <cell r="AF979"/>
        </row>
        <row r="980">
          <cell r="A980"/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/>
          <cell r="AC980"/>
          <cell r="AD980"/>
          <cell r="AF980"/>
        </row>
        <row r="981">
          <cell r="A981"/>
          <cell r="B981"/>
          <cell r="C981"/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/>
          <cell r="AC981"/>
          <cell r="AD981"/>
          <cell r="AF981"/>
        </row>
        <row r="982">
          <cell r="A982"/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/>
          <cell r="AF982"/>
        </row>
        <row r="983">
          <cell r="A983"/>
          <cell r="B983"/>
          <cell r="C983"/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/>
          <cell r="AF983"/>
        </row>
        <row r="984">
          <cell r="A984"/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/>
          <cell r="AE984"/>
          <cell r="AF984"/>
        </row>
        <row r="985">
          <cell r="A985"/>
          <cell r="B985"/>
          <cell r="C985"/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/>
          <cell r="AE985"/>
          <cell r="AF985"/>
        </row>
        <row r="986">
          <cell r="A986"/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/>
          <cell r="AE986"/>
          <cell r="AF986"/>
        </row>
        <row r="987">
          <cell r="A987"/>
          <cell r="B987"/>
          <cell r="C987"/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/>
          <cell r="AE987"/>
          <cell r="AF987"/>
        </row>
        <row r="988">
          <cell r="A988"/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/>
          <cell r="AC988"/>
          <cell r="AD988"/>
          <cell r="AF988"/>
        </row>
        <row r="989">
          <cell r="A989"/>
          <cell r="B989"/>
          <cell r="C989"/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/>
          <cell r="AC989"/>
          <cell r="AD989"/>
          <cell r="AF989"/>
        </row>
        <row r="990">
          <cell r="A990"/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/>
          <cell r="AC990"/>
          <cell r="AD990"/>
          <cell r="AF990"/>
        </row>
        <row r="991">
          <cell r="A991"/>
          <cell r="B991"/>
          <cell r="C991"/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/>
          <cell r="AC991"/>
          <cell r="AD991"/>
          <cell r="AF991"/>
        </row>
        <row r="992">
          <cell r="A992"/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/>
          <cell r="AE992"/>
          <cell r="AF992"/>
        </row>
        <row r="993">
          <cell r="A993"/>
          <cell r="B993"/>
          <cell r="C993"/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/>
          <cell r="AE993"/>
          <cell r="AF993"/>
        </row>
        <row r="994">
          <cell r="A994"/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/>
          <cell r="AC994"/>
          <cell r="AD994"/>
          <cell r="AF994"/>
        </row>
        <row r="995">
          <cell r="A995"/>
          <cell r="B995"/>
          <cell r="C995"/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/>
          <cell r="AC995"/>
          <cell r="AD995"/>
          <cell r="AF995"/>
        </row>
        <row r="996">
          <cell r="A996"/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/>
          <cell r="AE996"/>
          <cell r="AF996"/>
        </row>
        <row r="997">
          <cell r="A997"/>
          <cell r="B997"/>
          <cell r="C997"/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/>
          <cell r="AE997"/>
          <cell r="AF997"/>
        </row>
        <row r="998">
          <cell r="A998"/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/>
          <cell r="AF998"/>
        </row>
        <row r="999">
          <cell r="A999"/>
          <cell r="B999"/>
          <cell r="C999"/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/>
          <cell r="AF999"/>
        </row>
        <row r="1000">
          <cell r="A1000"/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/>
          <cell r="AE1000"/>
          <cell r="AF1000"/>
        </row>
        <row r="1001">
          <cell r="A1001"/>
          <cell r="B1001"/>
          <cell r="C1001"/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/>
          <cell r="AE1001"/>
          <cell r="AF1001"/>
        </row>
        <row r="1002">
          <cell r="A1002"/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/>
          <cell r="AC1002"/>
          <cell r="AD1002"/>
          <cell r="AF1002"/>
        </row>
        <row r="1003">
          <cell r="A1003"/>
          <cell r="B1003"/>
          <cell r="C1003"/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/>
          <cell r="AC1003"/>
          <cell r="AD1003"/>
          <cell r="AF1003"/>
        </row>
        <row r="1004">
          <cell r="A1004"/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/>
          <cell r="AF1004"/>
        </row>
        <row r="1005">
          <cell r="A1005"/>
          <cell r="B1005"/>
          <cell r="C1005"/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/>
          <cell r="AF1005"/>
        </row>
        <row r="1006">
          <cell r="A1006"/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/>
          <cell r="AC1006"/>
          <cell r="AD1006"/>
          <cell r="AF1006"/>
        </row>
        <row r="1007">
          <cell r="A1007"/>
          <cell r="B1007"/>
          <cell r="C1007"/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/>
          <cell r="AC1007"/>
          <cell r="AD1007"/>
          <cell r="AF1007"/>
        </row>
        <row r="1008">
          <cell r="A1008"/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/>
          <cell r="AE1008"/>
          <cell r="AF1008"/>
        </row>
        <row r="1009">
          <cell r="A1009"/>
          <cell r="B1009"/>
          <cell r="C1009"/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/>
          <cell r="AE1009"/>
          <cell r="AF1009"/>
        </row>
        <row r="1010">
          <cell r="A1010"/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/>
          <cell r="AE1010"/>
          <cell r="AF1010"/>
        </row>
        <row r="1011">
          <cell r="A1011"/>
          <cell r="B1011"/>
          <cell r="C1011"/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/>
          <cell r="AE1011"/>
          <cell r="AF1011"/>
        </row>
        <row r="1012">
          <cell r="A1012"/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/>
          <cell r="AF1012"/>
        </row>
        <row r="1013">
          <cell r="A1013"/>
          <cell r="B1013"/>
          <cell r="C1013"/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/>
          <cell r="AF1013"/>
        </row>
        <row r="1014">
          <cell r="A1014"/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/>
          <cell r="AC1014"/>
          <cell r="AD1014"/>
          <cell r="AF1014"/>
        </row>
        <row r="1015">
          <cell r="A1015"/>
          <cell r="B1015"/>
          <cell r="C1015"/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/>
          <cell r="AC1015"/>
          <cell r="AD1015"/>
          <cell r="AF1015"/>
        </row>
        <row r="1016">
          <cell r="A1016"/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/>
          <cell r="AE1016"/>
          <cell r="AF1016"/>
        </row>
        <row r="1017">
          <cell r="A1017"/>
          <cell r="B1017"/>
          <cell r="C1017"/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/>
          <cell r="AE1017"/>
          <cell r="AF1017"/>
        </row>
        <row r="1018">
          <cell r="A1018"/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/>
          <cell r="AF1018"/>
        </row>
        <row r="1019">
          <cell r="A1019"/>
          <cell r="B1019"/>
          <cell r="C1019"/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/>
          <cell r="AF1019"/>
        </row>
        <row r="1020">
          <cell r="A1020"/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/>
          <cell r="AF1020"/>
        </row>
        <row r="1021">
          <cell r="A1021"/>
          <cell r="B1021"/>
          <cell r="C1021"/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/>
          <cell r="AF1021"/>
        </row>
        <row r="1022">
          <cell r="A1022"/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/>
          <cell r="AE1022"/>
          <cell r="AF1022"/>
        </row>
        <row r="1023">
          <cell r="A1023"/>
          <cell r="B1023"/>
          <cell r="C1023"/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/>
          <cell r="AE1023"/>
          <cell r="AF1023"/>
        </row>
        <row r="1024">
          <cell r="A1024"/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/>
          <cell r="AC1024"/>
          <cell r="AD1024"/>
          <cell r="AF1024"/>
        </row>
        <row r="1025">
          <cell r="A1025"/>
          <cell r="B1025"/>
          <cell r="C1025"/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/>
          <cell r="AC1025"/>
          <cell r="AD1025"/>
          <cell r="AF1025"/>
        </row>
        <row r="1026">
          <cell r="A1026"/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/>
          <cell r="AC1026"/>
          <cell r="AD1026"/>
          <cell r="AF1026"/>
        </row>
        <row r="1027">
          <cell r="A1027"/>
          <cell r="B1027"/>
          <cell r="C1027"/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/>
          <cell r="AC1027"/>
          <cell r="AD1027"/>
          <cell r="AF1027"/>
        </row>
        <row r="1028">
          <cell r="A1028"/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/>
          <cell r="AE1028"/>
          <cell r="AF1028"/>
        </row>
        <row r="1029">
          <cell r="A1029"/>
          <cell r="B1029"/>
          <cell r="C1029"/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/>
          <cell r="AE1029"/>
          <cell r="AF1029"/>
        </row>
        <row r="1030">
          <cell r="A1030"/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/>
          <cell r="AF1030"/>
        </row>
        <row r="1031">
          <cell r="A1031"/>
          <cell r="B1031"/>
          <cell r="C1031"/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/>
          <cell r="AF1031"/>
        </row>
        <row r="1032">
          <cell r="A1032"/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/>
          <cell r="AC1032"/>
          <cell r="AD1032"/>
          <cell r="AF1032"/>
        </row>
        <row r="1033">
          <cell r="A1033"/>
          <cell r="B1033"/>
          <cell r="C1033"/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/>
          <cell r="AC1033"/>
          <cell r="AD1033"/>
          <cell r="AF1033"/>
        </row>
        <row r="1034">
          <cell r="A1034"/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/>
          <cell r="AF1034"/>
        </row>
        <row r="1035">
          <cell r="A1035"/>
          <cell r="B1035"/>
          <cell r="C1035"/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/>
          <cell r="AF1035"/>
        </row>
        <row r="1036">
          <cell r="A1036"/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/>
          <cell r="AE1036"/>
          <cell r="AF1036"/>
        </row>
        <row r="1037">
          <cell r="A1037"/>
          <cell r="B1037"/>
          <cell r="C1037"/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/>
          <cell r="AE1037"/>
          <cell r="AF1037"/>
        </row>
        <row r="1038">
          <cell r="A1038"/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/>
          <cell r="AE1038"/>
          <cell r="AF1038"/>
        </row>
        <row r="1039">
          <cell r="A1039"/>
          <cell r="B1039"/>
          <cell r="C1039"/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/>
          <cell r="AE1039"/>
          <cell r="AF1039"/>
        </row>
        <row r="1040">
          <cell r="A1040"/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/>
          <cell r="AF1040"/>
        </row>
        <row r="1041">
          <cell r="A1041"/>
          <cell r="B1041"/>
          <cell r="C1041"/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/>
          <cell r="AF1041"/>
        </row>
        <row r="1042">
          <cell r="A1042"/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/>
          <cell r="AF1042"/>
        </row>
        <row r="1043">
          <cell r="A1043"/>
          <cell r="B1043"/>
          <cell r="C1043"/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/>
          <cell r="AF1043"/>
        </row>
        <row r="1044">
          <cell r="A1044"/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/>
          <cell r="AF1044"/>
        </row>
        <row r="1045">
          <cell r="A1045"/>
          <cell r="B1045"/>
          <cell r="C1045"/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/>
          <cell r="AF1045"/>
        </row>
        <row r="1046">
          <cell r="A1046"/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/>
          <cell r="AE1046"/>
          <cell r="AF1046"/>
        </row>
        <row r="1047">
          <cell r="A1047"/>
          <cell r="B1047"/>
          <cell r="C1047"/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/>
          <cell r="AE1047"/>
          <cell r="AF1047"/>
        </row>
        <row r="1048">
          <cell r="A1048"/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/>
          <cell r="AE1048"/>
          <cell r="AF1048"/>
        </row>
        <row r="1049">
          <cell r="A1049"/>
          <cell r="B1049"/>
          <cell r="C1049"/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/>
          <cell r="AE1049"/>
          <cell r="AF1049"/>
        </row>
        <row r="1050">
          <cell r="A1050"/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/>
          <cell r="AF1050"/>
        </row>
        <row r="1051">
          <cell r="A1051"/>
          <cell r="B1051"/>
          <cell r="C1051"/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/>
          <cell r="AF1051"/>
        </row>
        <row r="1052">
          <cell r="A1052"/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/>
          <cell r="AE1052"/>
          <cell r="AF1052"/>
        </row>
        <row r="1053">
          <cell r="A1053"/>
          <cell r="B1053"/>
          <cell r="C1053"/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/>
          <cell r="AE1053"/>
          <cell r="AF1053"/>
        </row>
        <row r="1054">
          <cell r="A1054"/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/>
          <cell r="AE1054"/>
          <cell r="AF1054"/>
        </row>
        <row r="1055">
          <cell r="A1055"/>
          <cell r="B1055"/>
          <cell r="C1055"/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/>
          <cell r="AE1055"/>
          <cell r="AF1055"/>
        </row>
        <row r="1056">
          <cell r="A1056"/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/>
          <cell r="AE1056"/>
          <cell r="AF1056"/>
        </row>
        <row r="1057">
          <cell r="A1057"/>
          <cell r="B1057"/>
          <cell r="C1057"/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/>
          <cell r="AE1057"/>
          <cell r="AF1057"/>
        </row>
        <row r="1058">
          <cell r="A1058"/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/>
          <cell r="AE1058"/>
          <cell r="AF1058"/>
        </row>
        <row r="1059">
          <cell r="A1059"/>
          <cell r="B1059"/>
          <cell r="C1059"/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/>
          <cell r="AE1059"/>
          <cell r="AF1059"/>
        </row>
        <row r="1060">
          <cell r="A1060"/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/>
          <cell r="AF1060"/>
        </row>
        <row r="1061">
          <cell r="A1061"/>
          <cell r="B1061"/>
          <cell r="C1061"/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/>
          <cell r="AF1061"/>
        </row>
        <row r="1062">
          <cell r="A1062"/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/>
          <cell r="AC1062"/>
          <cell r="AD1062"/>
          <cell r="AF1062"/>
        </row>
        <row r="1063">
          <cell r="A1063"/>
          <cell r="B1063"/>
          <cell r="C1063"/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/>
          <cell r="AC1063"/>
          <cell r="AD1063"/>
          <cell r="AF1063"/>
        </row>
        <row r="1064">
          <cell r="A1064"/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/>
          <cell r="AF1064"/>
        </row>
        <row r="1065">
          <cell r="A1065"/>
          <cell r="B1065"/>
          <cell r="C1065"/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/>
          <cell r="AF1065"/>
        </row>
        <row r="1066">
          <cell r="A1066"/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/>
          <cell r="AF1066"/>
        </row>
        <row r="1067">
          <cell r="A1067"/>
          <cell r="B1067"/>
          <cell r="C1067"/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/>
          <cell r="AF1067"/>
        </row>
        <row r="1068">
          <cell r="A1068"/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/>
          <cell r="AF1068"/>
        </row>
        <row r="1069">
          <cell r="A1069"/>
          <cell r="B1069"/>
          <cell r="C1069"/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/>
          <cell r="AF1069"/>
        </row>
        <row r="1070">
          <cell r="A1070"/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/>
          <cell r="AF1070"/>
        </row>
        <row r="1071">
          <cell r="A1071"/>
          <cell r="B1071"/>
          <cell r="C1071"/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/>
          <cell r="AF1071"/>
        </row>
        <row r="1072">
          <cell r="A1072"/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/>
          <cell r="AF1072"/>
        </row>
        <row r="1073">
          <cell r="A1073"/>
          <cell r="B1073"/>
          <cell r="C1073"/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/>
          <cell r="AF1073"/>
        </row>
        <row r="1074">
          <cell r="A1074"/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/>
          <cell r="AC1074"/>
          <cell r="AD1074"/>
          <cell r="AF1074"/>
        </row>
        <row r="1075">
          <cell r="A1075"/>
          <cell r="B1075"/>
          <cell r="C1075"/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/>
          <cell r="AC1075"/>
          <cell r="AD1075"/>
          <cell r="AF1075"/>
        </row>
        <row r="1076">
          <cell r="A1076"/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/>
          <cell r="AF1076"/>
        </row>
        <row r="1077">
          <cell r="A1077"/>
          <cell r="B1077"/>
          <cell r="C1077"/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/>
          <cell r="AF1077"/>
        </row>
        <row r="1078">
          <cell r="A1078"/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/>
          <cell r="AF1078"/>
        </row>
        <row r="1079">
          <cell r="A1079"/>
          <cell r="B1079"/>
          <cell r="C1079"/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/>
          <cell r="AF1079"/>
        </row>
        <row r="1080">
          <cell r="A1080"/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/>
          <cell r="AF1080"/>
        </row>
        <row r="1081">
          <cell r="A1081"/>
          <cell r="B1081"/>
          <cell r="C1081"/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/>
          <cell r="AF1081"/>
        </row>
        <row r="1082">
          <cell r="A1082"/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/>
          <cell r="AF1082"/>
        </row>
        <row r="1083">
          <cell r="A1083"/>
          <cell r="B1083"/>
          <cell r="C1083"/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/>
          <cell r="AF1083"/>
        </row>
        <row r="1084">
          <cell r="A1084"/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/>
          <cell r="AC1084"/>
          <cell r="AD1084"/>
          <cell r="AF1084"/>
        </row>
        <row r="1085">
          <cell r="A1085"/>
          <cell r="B1085"/>
          <cell r="C1085"/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/>
          <cell r="AC1085"/>
          <cell r="AD1085"/>
          <cell r="AF1085"/>
        </row>
        <row r="1086">
          <cell r="A1086"/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/>
          <cell r="AF1086"/>
        </row>
        <row r="1087">
          <cell r="A1087"/>
          <cell r="B1087"/>
          <cell r="C1087"/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/>
          <cell r="AF1087"/>
        </row>
        <row r="1088">
          <cell r="A1088"/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/>
          <cell r="AC1088"/>
          <cell r="AD1088"/>
          <cell r="AF1088"/>
        </row>
        <row r="1089">
          <cell r="A1089"/>
          <cell r="B1089"/>
          <cell r="C1089"/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/>
          <cell r="AC1089"/>
          <cell r="AD1089"/>
          <cell r="AF1089"/>
        </row>
        <row r="1090">
          <cell r="A1090"/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/>
          <cell r="AF1090"/>
        </row>
        <row r="1091">
          <cell r="A1091"/>
          <cell r="B1091"/>
          <cell r="C1091"/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/>
          <cell r="AF1091"/>
        </row>
        <row r="1092">
          <cell r="A1092"/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/>
          <cell r="AF1092"/>
        </row>
        <row r="1093">
          <cell r="A1093"/>
          <cell r="B1093"/>
          <cell r="C1093"/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/>
          <cell r="AF1093"/>
        </row>
        <row r="1094">
          <cell r="A1094"/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/>
          <cell r="AC1094"/>
          <cell r="AD1094"/>
          <cell r="AF1094"/>
        </row>
        <row r="1095">
          <cell r="A1095"/>
          <cell r="B1095"/>
          <cell r="C1095"/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/>
          <cell r="AC1095"/>
          <cell r="AD1095"/>
          <cell r="AF1095"/>
        </row>
        <row r="1096">
          <cell r="A1096"/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/>
          <cell r="AF1096"/>
        </row>
        <row r="1097">
          <cell r="A1097"/>
          <cell r="B1097"/>
          <cell r="C1097"/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/>
          <cell r="AF1097"/>
        </row>
        <row r="1098">
          <cell r="A1098"/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/>
          <cell r="AE1098"/>
          <cell r="AF1098"/>
        </row>
        <row r="1099">
          <cell r="A1099"/>
          <cell r="B1099"/>
          <cell r="C1099"/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/>
          <cell r="AE1099"/>
          <cell r="AF1099"/>
        </row>
        <row r="1100">
          <cell r="A1100"/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/>
          <cell r="AF1100"/>
        </row>
        <row r="1101">
          <cell r="A1101"/>
          <cell r="B1101"/>
          <cell r="C1101"/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/>
          <cell r="AF1101"/>
        </row>
        <row r="1102">
          <cell r="A1102"/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/>
          <cell r="AF1102"/>
        </row>
        <row r="1103">
          <cell r="A1103"/>
          <cell r="B1103"/>
          <cell r="C1103"/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/>
          <cell r="AF1103"/>
        </row>
        <row r="1104">
          <cell r="A1104"/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/>
          <cell r="AF1104"/>
        </row>
        <row r="1105">
          <cell r="A1105"/>
          <cell r="B1105"/>
          <cell r="C1105"/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/>
          <cell r="AF1105"/>
        </row>
        <row r="1106">
          <cell r="A1106"/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/>
          <cell r="AF1106"/>
        </row>
        <row r="1107">
          <cell r="A1107"/>
          <cell r="B1107"/>
          <cell r="C1107"/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/>
          <cell r="AF1107"/>
        </row>
        <row r="1108">
          <cell r="A1108"/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/>
          <cell r="AF1108"/>
        </row>
        <row r="1109">
          <cell r="A1109"/>
          <cell r="B1109"/>
          <cell r="C1109"/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/>
          <cell r="AF1109"/>
        </row>
        <row r="1110">
          <cell r="A1110"/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/>
          <cell r="AC1110"/>
          <cell r="AD1110"/>
          <cell r="AF1110"/>
        </row>
        <row r="1111">
          <cell r="A1111"/>
          <cell r="B1111"/>
          <cell r="C1111"/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/>
          <cell r="AC1111"/>
          <cell r="AD1111"/>
          <cell r="AF1111"/>
        </row>
        <row r="1112">
          <cell r="A1112"/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/>
          <cell r="AC1112"/>
          <cell r="AD1112"/>
          <cell r="AF1112"/>
        </row>
        <row r="1113">
          <cell r="A1113"/>
          <cell r="B1113"/>
          <cell r="C1113"/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/>
          <cell r="AC1113"/>
          <cell r="AD1113"/>
          <cell r="AF1113"/>
        </row>
        <row r="1114">
          <cell r="A1114"/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/>
          <cell r="AC1114"/>
          <cell r="AD1114"/>
          <cell r="AF1114"/>
        </row>
        <row r="1115">
          <cell r="A1115"/>
          <cell r="B1115"/>
          <cell r="C1115"/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/>
          <cell r="AE1115"/>
          <cell r="AF1115"/>
        </row>
        <row r="1116">
          <cell r="A1116"/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/>
          <cell r="AF1116"/>
        </row>
        <row r="1117">
          <cell r="A1117"/>
          <cell r="B1117"/>
          <cell r="C1117"/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/>
          <cell r="AF1117"/>
        </row>
        <row r="1118">
          <cell r="A1118"/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/>
          <cell r="AF1118"/>
        </row>
        <row r="1119">
          <cell r="A1119"/>
          <cell r="B1119"/>
          <cell r="C1119"/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/>
          <cell r="AF1119"/>
        </row>
        <row r="1120">
          <cell r="A1120"/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/>
          <cell r="AF1120"/>
        </row>
        <row r="1121">
          <cell r="A1121"/>
          <cell r="B1121"/>
          <cell r="C1121"/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/>
          <cell r="AF1121"/>
        </row>
        <row r="1122">
          <cell r="A1122"/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/>
          <cell r="AC1122"/>
          <cell r="AD1122"/>
          <cell r="AF1122"/>
        </row>
        <row r="1123">
          <cell r="A1123"/>
          <cell r="B1123"/>
          <cell r="C1123"/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/>
          <cell r="AC1123"/>
          <cell r="AD1123"/>
          <cell r="AF1123"/>
        </row>
        <row r="1124">
          <cell r="A1124"/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/>
          <cell r="AF1124"/>
        </row>
        <row r="1125">
          <cell r="A1125"/>
          <cell r="B1125"/>
          <cell r="C1125"/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/>
          <cell r="AF1125"/>
        </row>
        <row r="1126">
          <cell r="A1126"/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/>
          <cell r="AF1126"/>
        </row>
        <row r="1127">
          <cell r="A1127"/>
          <cell r="B1127"/>
          <cell r="C1127"/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/>
          <cell r="AF1127"/>
        </row>
        <row r="1128">
          <cell r="A1128"/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/>
          <cell r="AC1128"/>
          <cell r="AD1128"/>
          <cell r="AF1128"/>
        </row>
        <row r="1129">
          <cell r="A1129"/>
          <cell r="B1129"/>
          <cell r="C1129"/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/>
          <cell r="AC1129"/>
          <cell r="AD1129"/>
          <cell r="AF1129"/>
        </row>
        <row r="1130">
          <cell r="A1130"/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/>
          <cell r="AC1130"/>
          <cell r="AD1130"/>
          <cell r="AF1130"/>
        </row>
        <row r="1131">
          <cell r="A1131"/>
          <cell r="B1131"/>
          <cell r="C1131"/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/>
          <cell r="AC1131"/>
          <cell r="AD1131"/>
          <cell r="AF1131"/>
        </row>
        <row r="1132">
          <cell r="A1132"/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/>
          <cell r="AF1132"/>
        </row>
        <row r="1133">
          <cell r="A1133"/>
          <cell r="B1133"/>
          <cell r="C1133"/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/>
          <cell r="AF1133"/>
        </row>
        <row r="1134">
          <cell r="A1134"/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/>
          <cell r="AF1134"/>
        </row>
        <row r="1135">
          <cell r="A1135"/>
          <cell r="B1135"/>
          <cell r="C1135"/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/>
          <cell r="AF1135"/>
        </row>
        <row r="1136">
          <cell r="A1136"/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/>
          <cell r="AC1136"/>
          <cell r="AD1136"/>
          <cell r="AF1136"/>
        </row>
        <row r="1137">
          <cell r="A1137"/>
          <cell r="B1137"/>
          <cell r="C1137"/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/>
          <cell r="AC1137"/>
          <cell r="AD1137"/>
          <cell r="AF1137"/>
        </row>
        <row r="1138">
          <cell r="A1138"/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/>
          <cell r="AC1138"/>
          <cell r="AD1138"/>
          <cell r="AF1138"/>
        </row>
        <row r="1139">
          <cell r="A1139"/>
          <cell r="B1139"/>
          <cell r="C1139"/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/>
          <cell r="AC1139"/>
          <cell r="AD1139"/>
          <cell r="AF1139"/>
        </row>
        <row r="1140">
          <cell r="A1140"/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/>
          <cell r="AF1140"/>
        </row>
        <row r="1141">
          <cell r="A1141"/>
          <cell r="B1141"/>
          <cell r="C1141"/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/>
          <cell r="AF1141"/>
        </row>
        <row r="1142">
          <cell r="A1142"/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/>
          <cell r="AF1142"/>
        </row>
        <row r="1143">
          <cell r="A1143"/>
          <cell r="B1143"/>
          <cell r="C1143"/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/>
          <cell r="AE1143"/>
          <cell r="AF1143"/>
        </row>
        <row r="1144">
          <cell r="A1144"/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/>
          <cell r="AC1144"/>
          <cell r="AD1144"/>
          <cell r="AF1144"/>
        </row>
        <row r="1145">
          <cell r="A1145"/>
          <cell r="B1145"/>
          <cell r="C1145"/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/>
          <cell r="AE1145"/>
          <cell r="AF1145"/>
        </row>
        <row r="1146">
          <cell r="A1146"/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/>
          <cell r="AF1146"/>
        </row>
        <row r="1147">
          <cell r="A1147"/>
          <cell r="B1147"/>
          <cell r="C1147"/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/>
          <cell r="AF1147"/>
        </row>
        <row r="1148">
          <cell r="A1148"/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/>
          <cell r="AF1148"/>
        </row>
        <row r="1149">
          <cell r="A1149"/>
          <cell r="B1149"/>
          <cell r="C1149"/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/>
          <cell r="AF1149"/>
        </row>
        <row r="1150">
          <cell r="A1150"/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/>
          <cell r="AF1150"/>
        </row>
        <row r="1151">
          <cell r="A1151"/>
          <cell r="B1151"/>
          <cell r="C1151"/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/>
          <cell r="AF1151"/>
        </row>
        <row r="1152">
          <cell r="A1152"/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/>
          <cell r="AF1152"/>
        </row>
        <row r="1153">
          <cell r="A1153"/>
          <cell r="B1153"/>
          <cell r="C1153"/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/>
          <cell r="AF1153"/>
        </row>
        <row r="1154">
          <cell r="A1154"/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/>
          <cell r="AE1154"/>
          <cell r="AF1154"/>
        </row>
        <row r="1155">
          <cell r="A1155"/>
          <cell r="B1155"/>
          <cell r="C1155"/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/>
          <cell r="AE1155"/>
          <cell r="AF1155"/>
        </row>
        <row r="1156">
          <cell r="A1156"/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/>
          <cell r="AE1156"/>
          <cell r="AF1156"/>
        </row>
        <row r="1157">
          <cell r="A1157"/>
          <cell r="B1157"/>
          <cell r="C1157"/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/>
          <cell r="AE1157"/>
          <cell r="AF1157"/>
        </row>
        <row r="1158">
          <cell r="A1158"/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/>
          <cell r="AC1158"/>
          <cell r="AD1158"/>
          <cell r="AF1158"/>
        </row>
        <row r="1159">
          <cell r="A1159"/>
          <cell r="B1159"/>
          <cell r="C1159"/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/>
          <cell r="AC1159"/>
          <cell r="AD1159"/>
          <cell r="AF1159"/>
        </row>
        <row r="1160">
          <cell r="A1160"/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/>
          <cell r="AF1160"/>
        </row>
        <row r="1161">
          <cell r="A1161"/>
          <cell r="B1161"/>
          <cell r="C1161"/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/>
          <cell r="AF1161"/>
        </row>
        <row r="1162">
          <cell r="A1162"/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/>
          <cell r="AF1162"/>
        </row>
        <row r="1163">
          <cell r="A1163"/>
          <cell r="B1163"/>
          <cell r="C1163"/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/>
          <cell r="AF1163"/>
        </row>
        <row r="1164">
          <cell r="A1164"/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/>
          <cell r="AC1164"/>
          <cell r="AD1164"/>
          <cell r="AF1164"/>
        </row>
        <row r="1165">
          <cell r="A1165"/>
          <cell r="B1165"/>
          <cell r="C1165"/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/>
          <cell r="AE1165"/>
          <cell r="AF1165"/>
        </row>
        <row r="1166">
          <cell r="A1166"/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/>
          <cell r="AC1166"/>
          <cell r="AD1166"/>
          <cell r="AF1166"/>
        </row>
        <row r="1167">
          <cell r="A1167"/>
          <cell r="B1167"/>
          <cell r="C1167"/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/>
          <cell r="AC1167"/>
          <cell r="AD1167"/>
          <cell r="AF1167"/>
        </row>
        <row r="1168">
          <cell r="A1168"/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/>
          <cell r="AC1168"/>
          <cell r="AD1168"/>
          <cell r="AF1168"/>
        </row>
        <row r="1169">
          <cell r="A1169"/>
          <cell r="B1169"/>
          <cell r="C1169"/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/>
          <cell r="AC1169"/>
          <cell r="AD1169"/>
          <cell r="AF1169"/>
        </row>
        <row r="1170">
          <cell r="A1170"/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/>
          <cell r="AC1170"/>
          <cell r="AD1170"/>
          <cell r="AF1170"/>
        </row>
        <row r="1171">
          <cell r="A1171"/>
          <cell r="B1171"/>
          <cell r="C1171"/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/>
          <cell r="AC1171"/>
          <cell r="AD1171"/>
          <cell r="AF1171"/>
        </row>
        <row r="1172">
          <cell r="A1172"/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/>
          <cell r="AF1172"/>
        </row>
        <row r="1173">
          <cell r="A1173"/>
          <cell r="B1173"/>
          <cell r="C1173"/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/>
          <cell r="AF1173"/>
        </row>
        <row r="1174">
          <cell r="A1174"/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/>
          <cell r="AC1174"/>
          <cell r="AD1174"/>
          <cell r="AF1174"/>
        </row>
        <row r="1175">
          <cell r="A1175"/>
          <cell r="B1175"/>
          <cell r="C1175"/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/>
          <cell r="AE1175"/>
          <cell r="AF1175"/>
        </row>
        <row r="1176">
          <cell r="A1176"/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/>
          <cell r="AE1176"/>
          <cell r="AF1176"/>
        </row>
        <row r="1177">
          <cell r="A1177"/>
          <cell r="B1177"/>
          <cell r="C1177"/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/>
          <cell r="AE1177"/>
          <cell r="AF1177"/>
        </row>
        <row r="1178">
          <cell r="A1178"/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/>
          <cell r="AE1178"/>
          <cell r="AF1178"/>
        </row>
        <row r="1179">
          <cell r="A1179"/>
          <cell r="B1179"/>
          <cell r="C1179"/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/>
          <cell r="AE1179"/>
          <cell r="AF1179"/>
        </row>
        <row r="1180">
          <cell r="A1180"/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/>
          <cell r="AF1180"/>
        </row>
        <row r="1181">
          <cell r="A1181"/>
          <cell r="B1181"/>
          <cell r="C1181"/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/>
          <cell r="AF1181"/>
        </row>
        <row r="1182">
          <cell r="A1182"/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/>
          <cell r="AF1182"/>
        </row>
        <row r="1183">
          <cell r="A1183"/>
          <cell r="B1183"/>
          <cell r="C1183"/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/>
          <cell r="AF1183"/>
        </row>
        <row r="1184">
          <cell r="A1184"/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/>
          <cell r="AC1184"/>
          <cell r="AD1184"/>
          <cell r="AF1184"/>
        </row>
        <row r="1185">
          <cell r="A1185"/>
          <cell r="B1185"/>
          <cell r="C1185"/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/>
          <cell r="AC1185"/>
          <cell r="AD1185"/>
          <cell r="AF1185"/>
        </row>
        <row r="1186">
          <cell r="A1186"/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/>
          <cell r="AC1186"/>
          <cell r="AD1186"/>
          <cell r="AF1186"/>
        </row>
        <row r="1187">
          <cell r="A1187"/>
          <cell r="B1187"/>
          <cell r="C1187"/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/>
          <cell r="AC1187"/>
          <cell r="AD1187"/>
          <cell r="AF1187"/>
        </row>
        <row r="1188">
          <cell r="A1188"/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/>
          <cell r="AF1188"/>
        </row>
        <row r="1189">
          <cell r="A1189"/>
          <cell r="B1189"/>
          <cell r="C1189"/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/>
          <cell r="AF1189"/>
        </row>
        <row r="1190">
          <cell r="A1190"/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/>
          <cell r="AE1190"/>
          <cell r="AF1190"/>
        </row>
        <row r="1191">
          <cell r="A1191"/>
          <cell r="B1191"/>
          <cell r="C1191"/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/>
          <cell r="AE1191"/>
          <cell r="AF1191"/>
        </row>
        <row r="1192">
          <cell r="A1192"/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/>
          <cell r="AC1192"/>
          <cell r="AD1192"/>
          <cell r="AF1192"/>
        </row>
        <row r="1193">
          <cell r="A1193"/>
          <cell r="B1193"/>
          <cell r="C1193"/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/>
          <cell r="AC1193"/>
          <cell r="AD1193"/>
          <cell r="AF1193"/>
        </row>
        <row r="1194">
          <cell r="A1194"/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/>
          <cell r="AF1194"/>
        </row>
        <row r="1195">
          <cell r="A1195"/>
          <cell r="B1195"/>
          <cell r="C1195"/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/>
          <cell r="AF1195"/>
        </row>
        <row r="1196">
          <cell r="A1196"/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/>
          <cell r="AF1196"/>
        </row>
        <row r="1197">
          <cell r="A1197"/>
          <cell r="B1197"/>
          <cell r="C1197"/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/>
          <cell r="AF1197"/>
        </row>
        <row r="1198">
          <cell r="A1198"/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/>
          <cell r="AF1198"/>
        </row>
        <row r="1199">
          <cell r="A1199"/>
          <cell r="B1199"/>
          <cell r="C1199"/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/>
          <cell r="AF1199"/>
        </row>
        <row r="1200">
          <cell r="A1200"/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/>
          <cell r="AC1200"/>
          <cell r="AD1200"/>
          <cell r="AF1200"/>
        </row>
        <row r="1201">
          <cell r="A1201"/>
          <cell r="B1201"/>
          <cell r="C1201"/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/>
          <cell r="AC1201"/>
          <cell r="AD1201"/>
          <cell r="AF1201"/>
        </row>
        <row r="1202">
          <cell r="A1202"/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/>
          <cell r="AC1202"/>
          <cell r="AD1202"/>
          <cell r="AF1202"/>
        </row>
        <row r="1203">
          <cell r="A1203"/>
          <cell r="B1203"/>
          <cell r="C1203"/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/>
          <cell r="AC1203"/>
          <cell r="AD1203"/>
          <cell r="AF1203"/>
        </row>
        <row r="1204">
          <cell r="A1204"/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/>
          <cell r="AC1204"/>
          <cell r="AD1204"/>
          <cell r="AF1204"/>
        </row>
        <row r="1205">
          <cell r="A1205"/>
          <cell r="B1205"/>
          <cell r="C1205"/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/>
          <cell r="AC1205"/>
          <cell r="AD1205"/>
          <cell r="AF1205"/>
        </row>
        <row r="1206">
          <cell r="A1206"/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/>
          <cell r="AF1206"/>
        </row>
        <row r="1207">
          <cell r="A1207"/>
          <cell r="B1207"/>
          <cell r="C1207"/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/>
          <cell r="AF1207"/>
        </row>
        <row r="1208">
          <cell r="A1208"/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/>
          <cell r="AF1208"/>
        </row>
        <row r="1209">
          <cell r="A1209"/>
          <cell r="B1209"/>
          <cell r="C1209"/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/>
          <cell r="AF1209"/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/>
          <cell r="AC1210"/>
          <cell r="AD1210"/>
          <cell r="AF1210"/>
        </row>
        <row r="1211">
          <cell r="A1211" t="str">
            <v>N17F</v>
          </cell>
          <cell r="B1211"/>
          <cell r="C1211"/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/>
          <cell r="AC1211"/>
          <cell r="AD1211"/>
          <cell r="AF1211"/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/>
          <cell r="AF1212"/>
        </row>
        <row r="1213">
          <cell r="A1213" t="str">
            <v>N18F</v>
          </cell>
          <cell r="B1213"/>
          <cell r="C1213"/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/>
          <cell r="AF1213"/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/>
          <cell r="AC1214"/>
          <cell r="AD1214"/>
          <cell r="AF1214"/>
        </row>
        <row r="1215">
          <cell r="A1215" t="str">
            <v>N19F</v>
          </cell>
          <cell r="B1215"/>
          <cell r="C1215"/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/>
          <cell r="AC1215"/>
          <cell r="AD1215"/>
          <cell r="AF1215"/>
        </row>
        <row r="1216">
          <cell r="A1216"/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/>
          <cell r="AF1216"/>
        </row>
        <row r="1217">
          <cell r="A1217"/>
          <cell r="B1217"/>
          <cell r="C1217"/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/>
          <cell r="AF1217"/>
        </row>
        <row r="1218">
          <cell r="A1218"/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/>
          <cell r="AF1218"/>
        </row>
        <row r="1219">
          <cell r="A1219"/>
          <cell r="B1219"/>
          <cell r="C1219"/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/>
          <cell r="AF1219"/>
        </row>
        <row r="1220">
          <cell r="A1220"/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/>
          <cell r="AF1220"/>
        </row>
        <row r="1221">
          <cell r="A1221"/>
          <cell r="B1221"/>
          <cell r="C1221"/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/>
          <cell r="AF1221"/>
        </row>
        <row r="1222">
          <cell r="A1222"/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/>
          <cell r="AF1222"/>
        </row>
        <row r="1223">
          <cell r="A1223"/>
          <cell r="B1223"/>
          <cell r="C1223"/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/>
          <cell r="AF1223"/>
        </row>
        <row r="1224">
          <cell r="A1224"/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/>
          <cell r="AE1224"/>
          <cell r="AF1224"/>
        </row>
        <row r="1225">
          <cell r="A1225"/>
          <cell r="B1225"/>
          <cell r="C1225"/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/>
          <cell r="AE1225"/>
          <cell r="AF1225"/>
        </row>
        <row r="1226">
          <cell r="A1226"/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/>
          <cell r="AE1226"/>
          <cell r="AF1226"/>
        </row>
        <row r="1227">
          <cell r="A1227"/>
          <cell r="B1227"/>
          <cell r="C1227"/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/>
          <cell r="AE1227"/>
          <cell r="AF1227"/>
        </row>
        <row r="1228">
          <cell r="A1228"/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/>
          <cell r="AC1228"/>
          <cell r="AD1228"/>
          <cell r="AF1228"/>
        </row>
        <row r="1229">
          <cell r="A1229"/>
          <cell r="B1229"/>
          <cell r="C1229"/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/>
          <cell r="AC1229"/>
          <cell r="AD1229"/>
          <cell r="AF1229"/>
        </row>
        <row r="1230">
          <cell r="A1230"/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/>
          <cell r="AF1230"/>
        </row>
        <row r="1231">
          <cell r="A1231"/>
          <cell r="B1231"/>
          <cell r="C1231"/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/>
          <cell r="AF1231"/>
        </row>
        <row r="1232">
          <cell r="A1232"/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/>
          <cell r="AE1232"/>
          <cell r="AF1232"/>
        </row>
        <row r="1233">
          <cell r="A1233"/>
          <cell r="B1233"/>
          <cell r="C1233"/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/>
          <cell r="AE1233"/>
          <cell r="AF1233"/>
        </row>
        <row r="1234">
          <cell r="A1234"/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/>
          <cell r="AF1234"/>
        </row>
        <row r="1235">
          <cell r="A1235"/>
          <cell r="B1235"/>
          <cell r="C1235"/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/>
          <cell r="AF1235"/>
        </row>
        <row r="1236">
          <cell r="A1236"/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/>
          <cell r="AE1236"/>
          <cell r="AF1236"/>
        </row>
        <row r="1237">
          <cell r="A1237"/>
          <cell r="B1237"/>
          <cell r="C1237"/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/>
          <cell r="AC1237"/>
          <cell r="AD1237"/>
          <cell r="AF1237"/>
        </row>
        <row r="1238">
          <cell r="A1238"/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/>
          <cell r="AF1238"/>
        </row>
        <row r="1239">
          <cell r="A1239"/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/>
          <cell r="AC1239"/>
          <cell r="AD1239"/>
          <cell r="AF1239"/>
        </row>
        <row r="1240">
          <cell r="A1240"/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/>
          <cell r="AC1240"/>
          <cell r="AD1240"/>
          <cell r="AF1240"/>
        </row>
        <row r="1241">
          <cell r="A1241"/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/>
          <cell r="AC1241"/>
          <cell r="AD1241"/>
          <cell r="AF1241"/>
        </row>
        <row r="1242">
          <cell r="A1242"/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/>
          <cell r="AF1242"/>
        </row>
        <row r="1243">
          <cell r="A1243"/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/>
          <cell r="AC1243"/>
          <cell r="AD1243"/>
          <cell r="AF1243"/>
        </row>
        <row r="1244">
          <cell r="A1244"/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/>
          <cell r="AF1244"/>
        </row>
        <row r="1245">
          <cell r="A1245"/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/>
          <cell r="AF1245"/>
        </row>
        <row r="1246">
          <cell r="A1246"/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/>
          <cell r="AF1246"/>
        </row>
        <row r="1247">
          <cell r="A1247"/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/>
          <cell r="AE1247"/>
          <cell r="AF1247"/>
        </row>
        <row r="1248">
          <cell r="A1248"/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/>
          <cell r="AC1248"/>
          <cell r="AD1248"/>
          <cell r="AF1248"/>
        </row>
        <row r="1249">
          <cell r="A1249"/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/>
          <cell r="AC1249"/>
          <cell r="AD1249"/>
          <cell r="AF1249"/>
        </row>
        <row r="1250">
          <cell r="A1250"/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/>
          <cell r="AE1250"/>
          <cell r="AF1250"/>
        </row>
        <row r="1251">
          <cell r="A1251"/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/>
          <cell r="AF1251"/>
        </row>
        <row r="1252">
          <cell r="A1252"/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/>
          <cell r="AF1252"/>
        </row>
        <row r="1253">
          <cell r="A1253"/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/>
          <cell r="AF1253"/>
        </row>
        <row r="1254">
          <cell r="A1254"/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/>
          <cell r="AF1254"/>
        </row>
        <row r="1255">
          <cell r="A1255"/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/>
          <cell r="AE1255"/>
          <cell r="AF1255"/>
        </row>
        <row r="1256">
          <cell r="A1256"/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/>
          <cell r="AF1256"/>
        </row>
        <row r="1257">
          <cell r="A1257"/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/>
          <cell r="AE1257"/>
          <cell r="AF1257"/>
        </row>
        <row r="1258">
          <cell r="A1258"/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/>
          <cell r="AE1258"/>
          <cell r="AF1258"/>
        </row>
        <row r="1259">
          <cell r="A1259"/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/>
          <cell r="AF1259"/>
        </row>
        <row r="1260">
          <cell r="A1260"/>
          <cell r="B1260"/>
          <cell r="C1260"/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/>
          <cell r="AF1260"/>
        </row>
        <row r="1261">
          <cell r="A1261"/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/>
          <cell r="AF1261"/>
        </row>
        <row r="1262">
          <cell r="A1262"/>
          <cell r="B1262"/>
          <cell r="C1262"/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/>
          <cell r="AF1262"/>
        </row>
        <row r="1263">
          <cell r="A1263"/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/>
          <cell r="AF1263"/>
        </row>
        <row r="1264">
          <cell r="A1264"/>
          <cell r="B1264"/>
          <cell r="C1264"/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/>
          <cell r="AC1264"/>
          <cell r="AD1264"/>
          <cell r="AF1264"/>
        </row>
        <row r="1265">
          <cell r="A1265"/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/>
          <cell r="AC1265"/>
          <cell r="AD1265"/>
          <cell r="AF1265"/>
        </row>
        <row r="1266">
          <cell r="A1266"/>
          <cell r="B1266"/>
          <cell r="C1266"/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/>
          <cell r="AE1266"/>
          <cell r="AF1266"/>
        </row>
        <row r="1267">
          <cell r="A1267"/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/>
          <cell r="AE1267"/>
          <cell r="AF1267"/>
        </row>
        <row r="1268">
          <cell r="A1268"/>
          <cell r="B1268"/>
          <cell r="C1268"/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/>
          <cell r="AE1268"/>
          <cell r="AF1268"/>
        </row>
        <row r="1269">
          <cell r="A1269"/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/>
          <cell r="AF1269"/>
        </row>
        <row r="1270">
          <cell r="A1270"/>
          <cell r="B1270"/>
          <cell r="C1270"/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/>
          <cell r="AF1270"/>
        </row>
        <row r="1271">
          <cell r="A1271"/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/>
          <cell r="AE1271"/>
          <cell r="AF1271"/>
        </row>
        <row r="1272">
          <cell r="A1272"/>
          <cell r="B1272"/>
          <cell r="C1272"/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/>
          <cell r="AE1272"/>
          <cell r="AF1272"/>
        </row>
        <row r="1273">
          <cell r="A1273"/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/>
          <cell r="AE1273"/>
          <cell r="AF1273"/>
        </row>
        <row r="1274">
          <cell r="A1274"/>
          <cell r="B1274"/>
          <cell r="C1274"/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/>
          <cell r="AF1274"/>
        </row>
        <row r="1275">
          <cell r="A1275"/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/>
          <cell r="AF1275"/>
        </row>
        <row r="1276">
          <cell r="A1276"/>
          <cell r="B1276"/>
          <cell r="C1276"/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/>
          <cell r="AF1276"/>
        </row>
        <row r="1277">
          <cell r="A1277"/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/>
          <cell r="AC1277"/>
          <cell r="AD1277"/>
          <cell r="AF1277"/>
        </row>
        <row r="1278">
          <cell r="A1278"/>
          <cell r="B1278"/>
          <cell r="C1278"/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/>
          <cell r="AC1278"/>
          <cell r="AD1278"/>
          <cell r="AF1278"/>
        </row>
        <row r="1279">
          <cell r="A1279"/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/>
          <cell r="AC1279"/>
          <cell r="AD1279"/>
          <cell r="AF1279"/>
        </row>
        <row r="1280">
          <cell r="A1280"/>
          <cell r="B1280"/>
          <cell r="C1280"/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/>
          <cell r="AC1280"/>
          <cell r="AD1280"/>
          <cell r="AF1280"/>
        </row>
        <row r="1281">
          <cell r="A1281"/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/>
          <cell r="AF1281"/>
        </row>
        <row r="1282">
          <cell r="A1282"/>
          <cell r="B1282"/>
          <cell r="C1282"/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/>
          <cell r="AC1282"/>
          <cell r="AD1282"/>
          <cell r="AF1282"/>
        </row>
        <row r="1283">
          <cell r="A1283"/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/>
          <cell r="AC1283"/>
          <cell r="AD1283"/>
          <cell r="AF1283"/>
        </row>
        <row r="1284">
          <cell r="A1284"/>
          <cell r="B1284"/>
          <cell r="C1284"/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/>
          <cell r="AE1284"/>
          <cell r="AF1284"/>
        </row>
        <row r="1285">
          <cell r="A1285"/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/>
          <cell r="AE1285"/>
          <cell r="AF1285"/>
        </row>
        <row r="1286">
          <cell r="A1286"/>
          <cell r="B1286"/>
          <cell r="C1286"/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/>
          <cell r="AF1286"/>
        </row>
        <row r="1287">
          <cell r="A1287"/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/>
          <cell r="AF1287"/>
        </row>
        <row r="1288">
          <cell r="A1288"/>
          <cell r="B1288"/>
          <cell r="C1288"/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/>
          <cell r="AF1288"/>
        </row>
        <row r="1289">
          <cell r="A1289"/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/>
          <cell r="AF1289"/>
        </row>
        <row r="1290">
          <cell r="A1290"/>
          <cell r="B1290"/>
          <cell r="C1290"/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/>
          <cell r="AF1290"/>
        </row>
        <row r="1291">
          <cell r="A1291"/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/>
          <cell r="AE1291"/>
          <cell r="AF1291"/>
        </row>
        <row r="1292">
          <cell r="A1292"/>
          <cell r="B1292"/>
          <cell r="C1292"/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/>
          <cell r="AF1292"/>
        </row>
        <row r="1293">
          <cell r="A1293"/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/>
          <cell r="AE1293"/>
          <cell r="AF1293"/>
        </row>
        <row r="1294">
          <cell r="A1294"/>
          <cell r="B1294"/>
          <cell r="C1294"/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/>
          <cell r="AF1294"/>
        </row>
        <row r="1295">
          <cell r="A1295"/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/>
          <cell r="AF1295"/>
        </row>
        <row r="1296">
          <cell r="A1296"/>
          <cell r="B1296"/>
          <cell r="C1296"/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/>
          <cell r="AF1296"/>
        </row>
        <row r="1297">
          <cell r="A1297"/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/>
          <cell r="AF1297"/>
        </row>
        <row r="1298">
          <cell r="A1298"/>
          <cell r="B1298"/>
          <cell r="C1298"/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/>
          <cell r="AF1298"/>
        </row>
        <row r="1299">
          <cell r="A1299"/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/>
          <cell r="AF1299"/>
        </row>
        <row r="1300">
          <cell r="A1300"/>
          <cell r="B1300"/>
          <cell r="C1300"/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/>
          <cell r="AF1300"/>
        </row>
        <row r="1301">
          <cell r="A1301"/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/>
          <cell r="AE1301"/>
          <cell r="AF1301"/>
        </row>
        <row r="1302">
          <cell r="A1302"/>
          <cell r="B1302"/>
          <cell r="C1302"/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/>
          <cell r="AE1302"/>
          <cell r="AF1302"/>
        </row>
        <row r="1303">
          <cell r="A1303"/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/>
          <cell r="AF1303"/>
        </row>
        <row r="1304">
          <cell r="A1304"/>
          <cell r="B1304"/>
          <cell r="C1304"/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/>
          <cell r="AF1304"/>
        </row>
        <row r="1305">
          <cell r="A1305"/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/>
          <cell r="AF1305"/>
        </row>
        <row r="1306">
          <cell r="A1306"/>
          <cell r="B1306"/>
          <cell r="C1306"/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/>
          <cell r="AF1306"/>
        </row>
        <row r="1307">
          <cell r="A1307"/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/>
          <cell r="AC1307"/>
          <cell r="AD1307"/>
          <cell r="AF1307"/>
        </row>
        <row r="1308">
          <cell r="A1308"/>
          <cell r="B1308"/>
          <cell r="C1308"/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/>
          <cell r="AC1308"/>
          <cell r="AD1308"/>
          <cell r="AF1308"/>
        </row>
        <row r="1309">
          <cell r="A1309"/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/>
          <cell r="AC1309"/>
          <cell r="AD1309"/>
          <cell r="AF1309"/>
        </row>
        <row r="1310">
          <cell r="A1310"/>
          <cell r="B1310"/>
          <cell r="C1310"/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/>
          <cell r="AC1310"/>
          <cell r="AD1310"/>
          <cell r="AF1310"/>
        </row>
        <row r="1311">
          <cell r="A1311"/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/>
          <cell r="AF1311"/>
        </row>
        <row r="1312">
          <cell r="A1312"/>
          <cell r="B1312"/>
          <cell r="C1312"/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/>
          <cell r="AF1312"/>
        </row>
        <row r="1313">
          <cell r="A1313"/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/>
          <cell r="AC1313"/>
          <cell r="AD1313"/>
          <cell r="AF1313"/>
        </row>
        <row r="1314">
          <cell r="A1314"/>
          <cell r="B1314"/>
          <cell r="C1314"/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/>
          <cell r="AC1314"/>
          <cell r="AD1314"/>
          <cell r="AF1314"/>
        </row>
        <row r="1315">
          <cell r="A1315"/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/>
          <cell r="AF1315"/>
        </row>
        <row r="1316">
          <cell r="A1316"/>
          <cell r="B1316"/>
          <cell r="C1316"/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/>
          <cell r="AF1316"/>
        </row>
        <row r="1317">
          <cell r="A1317"/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/>
          <cell r="AC1317"/>
          <cell r="AD1317"/>
          <cell r="AF1317"/>
        </row>
        <row r="1318">
          <cell r="A1318"/>
          <cell r="B1318"/>
          <cell r="C1318"/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/>
          <cell r="AC1318"/>
          <cell r="AD1318"/>
          <cell r="AF1318"/>
        </row>
        <row r="1319">
          <cell r="A1319"/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/>
          <cell r="AC1319"/>
          <cell r="AD1319"/>
          <cell r="AF1319"/>
        </row>
        <row r="1320">
          <cell r="A1320"/>
          <cell r="B1320"/>
          <cell r="C1320"/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/>
          <cell r="AC1320"/>
          <cell r="AD1320"/>
          <cell r="AF1320"/>
        </row>
        <row r="1321">
          <cell r="A1321"/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/>
          <cell r="AF1321"/>
        </row>
        <row r="1322">
          <cell r="A1322"/>
          <cell r="B1322"/>
          <cell r="C1322"/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/>
          <cell r="AF1322"/>
        </row>
        <row r="1323">
          <cell r="A1323"/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/>
          <cell r="AF1323"/>
        </row>
        <row r="1324">
          <cell r="A1324"/>
          <cell r="B1324"/>
          <cell r="C1324"/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/>
          <cell r="AF1324"/>
        </row>
        <row r="1325">
          <cell r="A1325"/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/>
          <cell r="AE1325"/>
          <cell r="AF1325"/>
        </row>
        <row r="1326">
          <cell r="A1326"/>
          <cell r="B1326"/>
          <cell r="C1326"/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/>
          <cell r="AE1326"/>
          <cell r="AF1326"/>
        </row>
        <row r="1327">
          <cell r="A1327"/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/>
          <cell r="AC1327"/>
          <cell r="AD1327"/>
          <cell r="AF1327"/>
        </row>
        <row r="1328">
          <cell r="A1328"/>
          <cell r="B1328"/>
          <cell r="C1328"/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/>
          <cell r="AC1328"/>
          <cell r="AD1328"/>
          <cell r="AF1328"/>
        </row>
        <row r="1329">
          <cell r="A1329"/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/>
          <cell r="AC1329"/>
          <cell r="AD1329"/>
          <cell r="AF1329"/>
        </row>
        <row r="1330">
          <cell r="A1330"/>
          <cell r="B1330"/>
          <cell r="C1330"/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/>
          <cell r="AC1330"/>
          <cell r="AD1330"/>
          <cell r="AF1330"/>
        </row>
        <row r="1331">
          <cell r="A1331"/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/>
          <cell r="AC1331"/>
          <cell r="AD1331"/>
          <cell r="AF1331"/>
        </row>
        <row r="1332">
          <cell r="A1332"/>
          <cell r="B1332"/>
          <cell r="C1332"/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/>
          <cell r="AC1332"/>
          <cell r="AD1332"/>
          <cell r="AF1332"/>
        </row>
        <row r="1333">
          <cell r="A1333"/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/>
          <cell r="AC1333"/>
          <cell r="AD1333"/>
          <cell r="AF1333"/>
        </row>
        <row r="1334">
          <cell r="A1334"/>
          <cell r="B1334"/>
          <cell r="C1334"/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/>
          <cell r="AC1334"/>
          <cell r="AD1334"/>
          <cell r="AF1334"/>
        </row>
        <row r="1335">
          <cell r="A1335"/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/>
          <cell r="AC1335"/>
          <cell r="AD1335"/>
          <cell r="AF1335"/>
        </row>
        <row r="1336">
          <cell r="A1336"/>
          <cell r="B1336"/>
          <cell r="C1336"/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/>
          <cell r="AC1336"/>
          <cell r="AD1336"/>
          <cell r="AF1336"/>
        </row>
        <row r="1337">
          <cell r="A1337"/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/>
          <cell r="AF1337"/>
        </row>
        <row r="1338">
          <cell r="A1338"/>
          <cell r="B1338"/>
          <cell r="C1338"/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/>
          <cell r="AF1338"/>
        </row>
        <row r="1339">
          <cell r="A1339"/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/>
          <cell r="AC1339"/>
          <cell r="AD1339"/>
          <cell r="AF1339"/>
        </row>
        <row r="1340">
          <cell r="A1340"/>
          <cell r="B1340"/>
          <cell r="C1340"/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/>
          <cell r="AC1340"/>
          <cell r="AD1340"/>
          <cell r="AF1340"/>
        </row>
        <row r="1341">
          <cell r="A1341"/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/>
          <cell r="AF1341"/>
        </row>
        <row r="1342">
          <cell r="A1342"/>
          <cell r="B1342"/>
          <cell r="C1342"/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/>
          <cell r="AF1342"/>
        </row>
        <row r="1343">
          <cell r="A1343"/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/>
          <cell r="AE1343"/>
          <cell r="AF1343"/>
        </row>
        <row r="1344">
          <cell r="A1344"/>
          <cell r="B1344"/>
          <cell r="C1344"/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/>
          <cell r="AE1344"/>
          <cell r="AF1344"/>
        </row>
        <row r="1345">
          <cell r="A1345"/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/>
          <cell r="AC1345"/>
          <cell r="AD1345"/>
          <cell r="AF1345"/>
        </row>
        <row r="1346">
          <cell r="A1346"/>
          <cell r="B1346"/>
          <cell r="C1346"/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/>
          <cell r="AC1346"/>
          <cell r="AD1346"/>
          <cell r="AF1346"/>
        </row>
        <row r="1347">
          <cell r="A1347"/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/>
          <cell r="AC1347"/>
          <cell r="AD1347"/>
          <cell r="AF1347"/>
        </row>
        <row r="1348">
          <cell r="A1348"/>
          <cell r="B1348"/>
          <cell r="C1348"/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/>
          <cell r="AC1348"/>
          <cell r="AD1348"/>
          <cell r="AF1348"/>
        </row>
        <row r="1349">
          <cell r="A1349"/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/>
          <cell r="AC1349"/>
          <cell r="AD1349"/>
          <cell r="AF1349"/>
        </row>
        <row r="1350">
          <cell r="A1350"/>
          <cell r="B1350"/>
          <cell r="C1350"/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/>
          <cell r="AC1350"/>
          <cell r="AD1350"/>
          <cell r="AF1350"/>
        </row>
        <row r="1351">
          <cell r="A1351"/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/>
          <cell r="AE1351"/>
          <cell r="AF1351"/>
        </row>
        <row r="1352">
          <cell r="A1352"/>
          <cell r="B1352"/>
          <cell r="C1352"/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/>
          <cell r="AE1352"/>
          <cell r="AF1352"/>
        </row>
        <row r="1353">
          <cell r="A1353"/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/>
          <cell r="AE1353"/>
          <cell r="AF1353"/>
        </row>
        <row r="1354">
          <cell r="A1354"/>
          <cell r="B1354"/>
          <cell r="C1354"/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/>
          <cell r="AC1354"/>
          <cell r="AD1354"/>
          <cell r="AF1354"/>
        </row>
        <row r="1355">
          <cell r="A1355"/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/>
          <cell r="AC1355"/>
          <cell r="AD1355"/>
          <cell r="AF1355"/>
        </row>
        <row r="1356">
          <cell r="A1356"/>
          <cell r="B1356"/>
          <cell r="C1356"/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/>
          <cell r="AC1356"/>
          <cell r="AD1356"/>
          <cell r="AF1356"/>
        </row>
        <row r="1357">
          <cell r="A1357"/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/>
          <cell r="AC1357"/>
          <cell r="AD1357"/>
          <cell r="AF1357"/>
        </row>
        <row r="1358">
          <cell r="A1358"/>
          <cell r="B1358"/>
          <cell r="C1358"/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/>
          <cell r="AC1358"/>
          <cell r="AD1358"/>
          <cell r="AF1358"/>
        </row>
        <row r="1359">
          <cell r="A1359"/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/>
          <cell r="AF1359"/>
        </row>
        <row r="1360">
          <cell r="A1360"/>
          <cell r="B1360"/>
          <cell r="C1360"/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/>
          <cell r="AF1360"/>
        </row>
        <row r="1361">
          <cell r="A1361"/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/>
          <cell r="AF1361"/>
        </row>
        <row r="1362">
          <cell r="A1362"/>
          <cell r="B1362"/>
          <cell r="C1362"/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/>
          <cell r="AF1362"/>
        </row>
        <row r="1363">
          <cell r="A1363"/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/>
          <cell r="AF1363"/>
        </row>
        <row r="1364">
          <cell r="A1364"/>
          <cell r="B1364"/>
          <cell r="C1364"/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/>
          <cell r="AF1364"/>
        </row>
        <row r="1365">
          <cell r="A1365"/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/>
          <cell r="AF1365"/>
        </row>
        <row r="1366">
          <cell r="A1366"/>
          <cell r="B1366"/>
          <cell r="C1366"/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/>
          <cell r="AF1366"/>
        </row>
        <row r="1367">
          <cell r="A1367"/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/>
          <cell r="AF1367"/>
        </row>
        <row r="1368">
          <cell r="A1368"/>
          <cell r="B1368"/>
          <cell r="C1368"/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/>
          <cell r="AC1368"/>
          <cell r="AD1368"/>
          <cell r="AF1368"/>
        </row>
        <row r="1369">
          <cell r="A1369"/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/>
          <cell r="AC1369"/>
          <cell r="AD1369"/>
          <cell r="AF1369"/>
        </row>
        <row r="1370">
          <cell r="A1370"/>
          <cell r="B1370"/>
          <cell r="C1370"/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/>
          <cell r="AC1370"/>
          <cell r="AD1370"/>
          <cell r="AF1370"/>
        </row>
        <row r="1371">
          <cell r="A1371"/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/>
          <cell r="AF1371"/>
        </row>
        <row r="1372">
          <cell r="A1372"/>
          <cell r="B1372"/>
          <cell r="C1372"/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/>
          <cell r="AF1372"/>
        </row>
        <row r="1373">
          <cell r="A1373"/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/>
          <cell r="AF1373"/>
        </row>
        <row r="1374">
          <cell r="A1374"/>
          <cell r="B1374"/>
          <cell r="C1374"/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/>
          <cell r="AF1374"/>
        </row>
        <row r="1375">
          <cell r="A1375"/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/>
          <cell r="AF1375"/>
        </row>
        <row r="1376">
          <cell r="A1376"/>
          <cell r="B1376"/>
          <cell r="C1376"/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/>
          <cell r="AE1376"/>
          <cell r="AF1376"/>
        </row>
        <row r="1377">
          <cell r="A1377"/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/>
          <cell r="AC1377"/>
          <cell r="AD1377"/>
          <cell r="AF1377"/>
        </row>
        <row r="1378">
          <cell r="A1378"/>
          <cell r="B1378"/>
          <cell r="C1378"/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/>
          <cell r="AC1378"/>
          <cell r="AD1378"/>
          <cell r="AF1378"/>
        </row>
        <row r="1379">
          <cell r="A1379"/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/>
          <cell r="AF1379"/>
        </row>
        <row r="1380">
          <cell r="A1380"/>
          <cell r="B1380"/>
          <cell r="C1380"/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/>
          <cell r="AF1380"/>
        </row>
        <row r="1381">
          <cell r="A1381"/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/>
          <cell r="AE1381"/>
          <cell r="AF1381"/>
        </row>
        <row r="1382">
          <cell r="A1382"/>
          <cell r="B1382"/>
          <cell r="C1382"/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/>
          <cell r="AC1382"/>
          <cell r="AD1382"/>
          <cell r="AF1382"/>
        </row>
        <row r="1383">
          <cell r="A1383"/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/>
          <cell r="AC1383"/>
          <cell r="AD1383"/>
          <cell r="AF1383"/>
        </row>
        <row r="1384">
          <cell r="A1384"/>
          <cell r="B1384"/>
          <cell r="C1384"/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/>
          <cell r="AC1384"/>
          <cell r="AD1384"/>
          <cell r="AF1384"/>
        </row>
        <row r="1385">
          <cell r="A1385"/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/>
          <cell r="AC1385"/>
          <cell r="AD1385"/>
          <cell r="AF1385"/>
        </row>
        <row r="1386">
          <cell r="A1386"/>
          <cell r="B1386"/>
          <cell r="C1386"/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/>
          <cell r="AC1386"/>
          <cell r="AD1386"/>
          <cell r="AF1386"/>
        </row>
        <row r="1387">
          <cell r="A1387"/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/>
          <cell r="AC1387"/>
          <cell r="AD1387"/>
          <cell r="AF1387"/>
        </row>
        <row r="1388">
          <cell r="A1388"/>
          <cell r="B1388"/>
          <cell r="C1388"/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/>
          <cell r="AC1388"/>
          <cell r="AD1388"/>
          <cell r="AF1388"/>
        </row>
        <row r="1389">
          <cell r="A1389"/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/>
          <cell r="AE1389"/>
          <cell r="AF1389"/>
        </row>
        <row r="1390">
          <cell r="A1390"/>
          <cell r="B1390"/>
          <cell r="C1390"/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/>
          <cell r="AF1390"/>
        </row>
        <row r="1391">
          <cell r="A1391"/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/>
          <cell r="AF1391"/>
        </row>
        <row r="1392">
          <cell r="A1392"/>
          <cell r="B1392"/>
          <cell r="C1392"/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/>
          <cell r="AC1392"/>
          <cell r="AD1392"/>
          <cell r="AF1392"/>
        </row>
        <row r="1393">
          <cell r="A1393"/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/>
          <cell r="AF1393"/>
        </row>
        <row r="1394">
          <cell r="A1394"/>
          <cell r="B1394"/>
          <cell r="C1394"/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/>
          <cell r="AF1394"/>
        </row>
        <row r="1395">
          <cell r="A1395"/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/>
          <cell r="AC1395"/>
          <cell r="AD1395"/>
          <cell r="AF1395"/>
        </row>
        <row r="1396">
          <cell r="A1396"/>
          <cell r="B1396"/>
          <cell r="C1396"/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/>
          <cell r="AE1396"/>
          <cell r="AF1396"/>
        </row>
        <row r="1397">
          <cell r="A1397"/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/>
          <cell r="AE1397"/>
          <cell r="AF1397"/>
        </row>
        <row r="1398">
          <cell r="A1398"/>
          <cell r="B1398"/>
          <cell r="C1398"/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/>
          <cell r="AC1398"/>
          <cell r="AD1398"/>
          <cell r="AF1398"/>
        </row>
        <row r="1399">
          <cell r="A1399"/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/>
          <cell r="AC1399"/>
          <cell r="AD1399"/>
          <cell r="AF1399"/>
        </row>
        <row r="1400">
          <cell r="A1400"/>
          <cell r="B1400"/>
          <cell r="C1400"/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/>
          <cell r="AE1400"/>
          <cell r="AF1400"/>
        </row>
        <row r="1401">
          <cell r="A1401"/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/>
          <cell r="AE1401"/>
          <cell r="AF1401"/>
        </row>
        <row r="1402">
          <cell r="A1402"/>
          <cell r="B1402"/>
          <cell r="C1402"/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/>
          <cell r="AE1402"/>
          <cell r="AF1402"/>
        </row>
        <row r="1403">
          <cell r="A1403"/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/>
          <cell r="AF1403"/>
        </row>
        <row r="1404">
          <cell r="A1404"/>
          <cell r="B1404"/>
          <cell r="C1404"/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/>
          <cell r="AF1404"/>
        </row>
        <row r="1405">
          <cell r="A1405"/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/>
          <cell r="AF1405"/>
        </row>
        <row r="1406">
          <cell r="A1406"/>
          <cell r="B1406"/>
          <cell r="C1406"/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/>
          <cell r="AC1406"/>
          <cell r="AD1406"/>
          <cell r="AF1406"/>
        </row>
        <row r="1407">
          <cell r="A1407"/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/>
          <cell r="AC1407"/>
          <cell r="AD1407"/>
          <cell r="AF1407"/>
        </row>
        <row r="1408">
          <cell r="A1408"/>
          <cell r="B1408"/>
          <cell r="C1408"/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/>
          <cell r="AC1408"/>
          <cell r="AD1408"/>
          <cell r="AF1408"/>
        </row>
        <row r="1409">
          <cell r="A1409"/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/>
          <cell r="AC1409"/>
          <cell r="AD1409"/>
          <cell r="AF1409"/>
        </row>
        <row r="1410">
          <cell r="A1410"/>
          <cell r="B1410"/>
          <cell r="C1410"/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/>
          <cell r="AF1410"/>
        </row>
        <row r="1411">
          <cell r="A1411"/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/>
          <cell r="AF1411"/>
        </row>
        <row r="1412">
          <cell r="A1412"/>
          <cell r="B1412"/>
          <cell r="C1412"/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/>
          <cell r="AE1412"/>
          <cell r="AF1412"/>
        </row>
        <row r="1413">
          <cell r="A1413"/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/>
          <cell r="AF1413"/>
        </row>
        <row r="1414">
          <cell r="A1414"/>
          <cell r="B1414"/>
          <cell r="C1414"/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/>
          <cell r="AF1414"/>
        </row>
        <row r="1415">
          <cell r="A1415"/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/>
          <cell r="AF1415"/>
        </row>
        <row r="1416">
          <cell r="A1416"/>
          <cell r="B1416"/>
          <cell r="C1416"/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/>
          <cell r="AF1416"/>
        </row>
        <row r="1417">
          <cell r="A1417"/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/>
          <cell r="AF1417"/>
        </row>
        <row r="1418">
          <cell r="A1418"/>
          <cell r="B1418"/>
          <cell r="C1418"/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/>
          <cell r="AE1418"/>
          <cell r="AF1418"/>
        </row>
        <row r="1419">
          <cell r="A1419"/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/>
          <cell r="AC1419"/>
          <cell r="AD1419"/>
          <cell r="AF1419"/>
        </row>
        <row r="1420">
          <cell r="A1420"/>
          <cell r="B1420"/>
          <cell r="C1420"/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/>
          <cell r="AF1420"/>
        </row>
        <row r="1421">
          <cell r="A1421"/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/>
          <cell r="AF1421"/>
        </row>
        <row r="1422">
          <cell r="A1422"/>
          <cell r="B1422"/>
          <cell r="C1422"/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/>
          <cell r="AF1422"/>
        </row>
        <row r="1423">
          <cell r="A1423"/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/>
          <cell r="AE1423"/>
          <cell r="AF1423"/>
        </row>
        <row r="1424">
          <cell r="A1424"/>
          <cell r="B1424"/>
          <cell r="C1424"/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/>
          <cell r="AE1424"/>
          <cell r="AF1424"/>
        </row>
        <row r="1425">
          <cell r="A1425"/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/>
          <cell r="AF1425"/>
        </row>
        <row r="1426">
          <cell r="A1426"/>
          <cell r="B1426"/>
          <cell r="C1426"/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/>
          <cell r="AF1426"/>
        </row>
        <row r="1427">
          <cell r="A1427"/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/>
          <cell r="AE1427"/>
          <cell r="AF1427"/>
        </row>
        <row r="1428">
          <cell r="A1428"/>
          <cell r="B1428"/>
          <cell r="C1428"/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/>
          <cell r="AE1428"/>
          <cell r="AF1428"/>
        </row>
        <row r="1429">
          <cell r="A1429"/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/>
          <cell r="AF1429"/>
        </row>
        <row r="1430">
          <cell r="A1430"/>
          <cell r="B1430"/>
          <cell r="C1430"/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/>
          <cell r="AF1430"/>
        </row>
        <row r="1431">
          <cell r="A1431"/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/>
          <cell r="AE1431"/>
          <cell r="AF1431"/>
        </row>
        <row r="1432">
          <cell r="A1432"/>
          <cell r="B1432"/>
          <cell r="C1432"/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/>
          <cell r="AE1432"/>
          <cell r="AF1432"/>
        </row>
        <row r="1433">
          <cell r="A1433"/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/>
          <cell r="AF1433"/>
        </row>
        <row r="1434">
          <cell r="A1434"/>
          <cell r="B1434"/>
          <cell r="C1434"/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/>
          <cell r="AF1434"/>
        </row>
        <row r="1435">
          <cell r="A1435"/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/>
          <cell r="AF1435"/>
        </row>
        <row r="1436">
          <cell r="A1436"/>
          <cell r="B1436"/>
          <cell r="C1436"/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/>
          <cell r="AC1436"/>
          <cell r="AD1436"/>
          <cell r="AF1436"/>
        </row>
        <row r="1437">
          <cell r="A1437"/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/>
          <cell r="AF1437"/>
        </row>
        <row r="1438">
          <cell r="A1438"/>
          <cell r="B1438"/>
          <cell r="C1438"/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/>
          <cell r="AF1438"/>
        </row>
        <row r="1439">
          <cell r="A1439"/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/>
          <cell r="AC1439"/>
          <cell r="AD1439"/>
          <cell r="AF1439"/>
        </row>
        <row r="1440">
          <cell r="A1440"/>
          <cell r="B1440"/>
          <cell r="C1440"/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/>
          <cell r="AC1440"/>
          <cell r="AD1440"/>
          <cell r="AF1440"/>
        </row>
        <row r="1441">
          <cell r="A1441"/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/>
          <cell r="AC1441"/>
          <cell r="AD1441"/>
          <cell r="AF1441"/>
        </row>
        <row r="1442">
          <cell r="A1442"/>
          <cell r="B1442"/>
          <cell r="C1442"/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/>
          <cell r="AE1442"/>
          <cell r="AF1442"/>
        </row>
        <row r="1443">
          <cell r="A1443"/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/>
          <cell r="AE1443"/>
          <cell r="AF1443"/>
        </row>
        <row r="1444">
          <cell r="A1444"/>
          <cell r="B1444"/>
          <cell r="C1444"/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/>
          <cell r="AF1444"/>
        </row>
        <row r="1445">
          <cell r="A1445"/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/>
          <cell r="AF1445"/>
        </row>
        <row r="1446">
          <cell r="A1446"/>
          <cell r="B1446"/>
          <cell r="C1446"/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/>
          <cell r="AF1446"/>
        </row>
        <row r="1447">
          <cell r="A1447"/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/>
          <cell r="AF1447"/>
        </row>
        <row r="1448">
          <cell r="A1448"/>
          <cell r="B1448"/>
          <cell r="C1448"/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/>
          <cell r="AC1448"/>
          <cell r="AD1448"/>
          <cell r="AF1448"/>
        </row>
        <row r="1449">
          <cell r="A1449"/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/>
          <cell r="AC1449"/>
          <cell r="AD1449"/>
          <cell r="AF1449"/>
        </row>
        <row r="1450">
          <cell r="A1450"/>
          <cell r="B1450"/>
          <cell r="C1450"/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/>
          <cell r="AC1450"/>
          <cell r="AD1450"/>
          <cell r="AF1450"/>
        </row>
        <row r="1451">
          <cell r="A1451"/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/>
          <cell r="AC1451"/>
          <cell r="AD1451"/>
          <cell r="AF1451"/>
        </row>
        <row r="1452">
          <cell r="A1452"/>
          <cell r="B1452"/>
          <cell r="C1452"/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/>
          <cell r="AE1452"/>
          <cell r="AF1452"/>
        </row>
        <row r="1453">
          <cell r="A1453"/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/>
          <cell r="AC1453"/>
          <cell r="AD1453"/>
          <cell r="AF1453"/>
        </row>
        <row r="1454">
          <cell r="A1454"/>
          <cell r="B1454"/>
          <cell r="C1454"/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/>
          <cell r="AF1454"/>
        </row>
        <row r="1455">
          <cell r="A1455"/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/>
          <cell r="AF1455"/>
        </row>
        <row r="1456">
          <cell r="A1456"/>
          <cell r="B1456"/>
          <cell r="C1456"/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/>
          <cell r="AF1456"/>
        </row>
        <row r="1457">
          <cell r="A1457"/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/>
          <cell r="AC1457"/>
          <cell r="AD1457"/>
          <cell r="AF1457"/>
        </row>
        <row r="1458">
          <cell r="A1458"/>
          <cell r="B1458"/>
          <cell r="C1458"/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/>
          <cell r="AC1458"/>
          <cell r="AD1458"/>
          <cell r="AF1458"/>
        </row>
        <row r="1459">
          <cell r="A1459"/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/>
          <cell r="AF1459"/>
        </row>
        <row r="1460">
          <cell r="A1460"/>
          <cell r="B1460"/>
          <cell r="C1460"/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/>
          <cell r="AF1460"/>
        </row>
        <row r="1461">
          <cell r="A1461"/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/>
          <cell r="AE1461"/>
          <cell r="AF1461"/>
        </row>
        <row r="1462">
          <cell r="A1462"/>
          <cell r="B1462"/>
          <cell r="C1462"/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/>
          <cell r="AE1462"/>
          <cell r="AF1462"/>
        </row>
        <row r="1463">
          <cell r="A1463"/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/>
          <cell r="AC1463"/>
          <cell r="AD1463"/>
          <cell r="AF1463"/>
        </row>
        <row r="1464">
          <cell r="A1464"/>
          <cell r="B1464"/>
          <cell r="C1464"/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/>
          <cell r="AF1464"/>
        </row>
        <row r="1465">
          <cell r="A1465"/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/>
          <cell r="AF1465"/>
        </row>
        <row r="1466">
          <cell r="A1466"/>
          <cell r="B1466"/>
          <cell r="C1466"/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/>
          <cell r="AF1466"/>
        </row>
        <row r="1467">
          <cell r="A1467"/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/>
          <cell r="AF1467"/>
        </row>
        <row r="1468">
          <cell r="A1468"/>
          <cell r="B1468"/>
          <cell r="C1468"/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/>
          <cell r="AF1468"/>
        </row>
        <row r="1469">
          <cell r="A1469"/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/>
          <cell r="AF1469"/>
        </row>
        <row r="1470">
          <cell r="A1470"/>
          <cell r="B1470"/>
          <cell r="C1470"/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/>
          <cell r="AF1470"/>
        </row>
        <row r="1471">
          <cell r="A1471"/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/>
          <cell r="AF1471"/>
        </row>
        <row r="1472">
          <cell r="A1472"/>
          <cell r="B1472"/>
          <cell r="C1472"/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/>
          <cell r="AF1472"/>
        </row>
        <row r="1473">
          <cell r="A1473"/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/>
          <cell r="AF1473"/>
        </row>
        <row r="1474">
          <cell r="A1474"/>
          <cell r="B1474"/>
          <cell r="C1474"/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/>
          <cell r="AF1474"/>
        </row>
        <row r="1475">
          <cell r="A1475"/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/>
          <cell r="AE1475"/>
          <cell r="AF1475"/>
        </row>
        <row r="1476">
          <cell r="A1476"/>
          <cell r="B1476"/>
          <cell r="C1476"/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/>
          <cell r="AC1476"/>
          <cell r="AD1476"/>
          <cell r="AF1476"/>
        </row>
        <row r="1477">
          <cell r="A1477"/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/>
          <cell r="AF1477"/>
        </row>
        <row r="1478">
          <cell r="A1478"/>
          <cell r="B1478"/>
          <cell r="C1478"/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/>
          <cell r="AF1478"/>
        </row>
        <row r="1479">
          <cell r="A1479"/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/>
          <cell r="AC1479"/>
          <cell r="AD1479"/>
          <cell r="AF1479"/>
        </row>
        <row r="1480">
          <cell r="A1480"/>
          <cell r="B1480"/>
          <cell r="C1480"/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/>
          <cell r="AC1480"/>
          <cell r="AD1480"/>
          <cell r="AF1480"/>
        </row>
        <row r="1481">
          <cell r="A1481"/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/>
          <cell r="AF1481"/>
        </row>
        <row r="1482">
          <cell r="A1482"/>
          <cell r="B1482"/>
          <cell r="C1482"/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/>
          <cell r="AF1482"/>
        </row>
        <row r="1483">
          <cell r="A1483"/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/>
          <cell r="AF1483"/>
        </row>
        <row r="1484">
          <cell r="A1484"/>
          <cell r="B1484"/>
          <cell r="C1484"/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/>
          <cell r="AF1484"/>
        </row>
        <row r="1485">
          <cell r="A1485"/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/>
          <cell r="AC1485"/>
          <cell r="AD1485"/>
          <cell r="AF1485"/>
        </row>
        <row r="1486">
          <cell r="A1486"/>
          <cell r="B1486"/>
          <cell r="C1486"/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/>
          <cell r="AC1486"/>
          <cell r="AD1486"/>
          <cell r="AF1486"/>
        </row>
        <row r="1487">
          <cell r="A1487"/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/>
          <cell r="AC1487"/>
          <cell r="AD1487"/>
          <cell r="AF1487"/>
        </row>
        <row r="1488">
          <cell r="A1488"/>
          <cell r="B1488"/>
          <cell r="C1488"/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/>
          <cell r="AC1488"/>
          <cell r="AD1488"/>
          <cell r="AF1488"/>
        </row>
        <row r="1489">
          <cell r="A1489"/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/>
          <cell r="AF1489"/>
        </row>
        <row r="1490">
          <cell r="A1490"/>
          <cell r="B1490"/>
          <cell r="C1490"/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/>
          <cell r="AF1490"/>
        </row>
        <row r="1491">
          <cell r="A1491"/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/>
          <cell r="AE1491"/>
          <cell r="AF1491"/>
        </row>
        <row r="1492">
          <cell r="A1492"/>
          <cell r="B1492"/>
          <cell r="C1492"/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/>
          <cell r="AE1492"/>
          <cell r="AF1492"/>
        </row>
        <row r="1493">
          <cell r="A1493"/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/>
          <cell r="AC1493"/>
          <cell r="AD1493"/>
          <cell r="AF1493"/>
        </row>
        <row r="1494">
          <cell r="A1494"/>
          <cell r="B1494"/>
          <cell r="C1494"/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/>
          <cell r="AC1494"/>
          <cell r="AD1494"/>
          <cell r="AF1494"/>
        </row>
        <row r="1495">
          <cell r="A1495"/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/>
          <cell r="AE1495"/>
          <cell r="AF1495"/>
        </row>
        <row r="1496">
          <cell r="A1496"/>
          <cell r="B1496"/>
          <cell r="C1496"/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/>
          <cell r="AC1496"/>
          <cell r="AD1496"/>
          <cell r="AF1496"/>
        </row>
        <row r="1497">
          <cell r="A1497"/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/>
          <cell r="AF1497"/>
        </row>
        <row r="1498">
          <cell r="A1498"/>
          <cell r="B1498"/>
          <cell r="C1498"/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/>
          <cell r="AF1498"/>
        </row>
        <row r="1499">
          <cell r="A1499"/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/>
          <cell r="AC1499"/>
          <cell r="AD1499"/>
          <cell r="AF1499"/>
        </row>
        <row r="1500">
          <cell r="A1500"/>
          <cell r="B1500"/>
          <cell r="C1500"/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/>
          <cell r="AC1500"/>
          <cell r="AD1500"/>
          <cell r="AF1500"/>
        </row>
        <row r="1501">
          <cell r="A1501"/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/>
          <cell r="AE1501"/>
          <cell r="AF1501"/>
        </row>
        <row r="1502">
          <cell r="A1502"/>
          <cell r="B1502"/>
          <cell r="C1502"/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/>
          <cell r="AC1502"/>
          <cell r="AD1502"/>
          <cell r="AF1502"/>
        </row>
        <row r="1503">
          <cell r="A1503"/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/>
          <cell r="AF1503"/>
        </row>
        <row r="1504">
          <cell r="A1504"/>
          <cell r="B1504"/>
          <cell r="C1504"/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/>
          <cell r="AF1504"/>
        </row>
        <row r="1505">
          <cell r="A1505"/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/>
          <cell r="AC1505"/>
          <cell r="AD1505"/>
          <cell r="AF1505"/>
        </row>
        <row r="1506">
          <cell r="A1506"/>
          <cell r="B1506"/>
          <cell r="C1506"/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/>
          <cell r="AC1506"/>
          <cell r="AD1506"/>
          <cell r="AF1506"/>
        </row>
        <row r="1507">
          <cell r="A1507"/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/>
          <cell r="AF1507"/>
        </row>
        <row r="1508">
          <cell r="A1508"/>
          <cell r="B1508"/>
          <cell r="C1508"/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/>
          <cell r="AF1508"/>
        </row>
        <row r="1509">
          <cell r="A1509"/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/>
          <cell r="AF1509"/>
        </row>
        <row r="1510">
          <cell r="A1510"/>
          <cell r="B1510"/>
          <cell r="C1510"/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/>
          <cell r="AF1510"/>
        </row>
        <row r="1511">
          <cell r="A1511"/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/>
          <cell r="AF1511"/>
        </row>
        <row r="1512">
          <cell r="A1512"/>
          <cell r="B1512"/>
          <cell r="C1512"/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/>
          <cell r="AF1512"/>
        </row>
        <row r="1513">
          <cell r="A1513"/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/>
          <cell r="AE1513"/>
          <cell r="AF1513"/>
        </row>
        <row r="1514">
          <cell r="A1514"/>
          <cell r="B1514"/>
          <cell r="C1514"/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/>
          <cell r="AE1514"/>
          <cell r="AF1514"/>
        </row>
        <row r="1515">
          <cell r="A1515"/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/>
          <cell r="AE1515"/>
          <cell r="AF1515"/>
        </row>
        <row r="1516">
          <cell r="A1516"/>
          <cell r="B1516"/>
          <cell r="C1516"/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/>
          <cell r="AE1516"/>
          <cell r="AF1516"/>
        </row>
        <row r="1517">
          <cell r="A1517"/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/>
          <cell r="AE1517"/>
          <cell r="AF1517"/>
        </row>
        <row r="1518">
          <cell r="A1518"/>
          <cell r="B1518"/>
          <cell r="C1518"/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/>
          <cell r="AE1518"/>
          <cell r="AF1518"/>
        </row>
        <row r="1519">
          <cell r="A1519"/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/>
          <cell r="AE1519"/>
          <cell r="AF1519"/>
        </row>
        <row r="1520">
          <cell r="A1520"/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/>
          <cell r="AE1520"/>
          <cell r="AF1520"/>
        </row>
        <row r="1521">
          <cell r="A1521"/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/>
          <cell r="AE1521"/>
          <cell r="AF1521"/>
        </row>
        <row r="1522">
          <cell r="A1522"/>
          <cell r="B1522"/>
          <cell r="C1522"/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/>
          <cell r="AE1522"/>
          <cell r="AF1522"/>
        </row>
        <row r="1523">
          <cell r="A1523"/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/>
          <cell r="AE1523"/>
          <cell r="AF1523"/>
        </row>
        <row r="1524">
          <cell r="A1524"/>
          <cell r="B1524"/>
          <cell r="C1524"/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/>
          <cell r="AE1524"/>
          <cell r="AF1524"/>
        </row>
        <row r="1525">
          <cell r="A1525"/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/>
          <cell r="AF1525"/>
        </row>
        <row r="1526">
          <cell r="A1526"/>
          <cell r="B1526"/>
          <cell r="C1526"/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/>
          <cell r="AF1526"/>
        </row>
        <row r="1527">
          <cell r="A1527"/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/>
          <cell r="AE1527"/>
          <cell r="AF1527"/>
        </row>
        <row r="1528">
          <cell r="A1528"/>
          <cell r="B1528"/>
          <cell r="C1528"/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/>
          <cell r="AE1528"/>
          <cell r="AF1528"/>
        </row>
        <row r="1529">
          <cell r="A1529"/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/>
          <cell r="AC1529"/>
          <cell r="AD1529"/>
          <cell r="AF1529"/>
        </row>
        <row r="1530">
          <cell r="A1530"/>
          <cell r="B1530"/>
          <cell r="C1530"/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/>
          <cell r="AC1530"/>
          <cell r="AD1530"/>
          <cell r="AF1530"/>
        </row>
        <row r="1531">
          <cell r="A1531"/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/>
          <cell r="AF1531"/>
        </row>
        <row r="1532">
          <cell r="A1532"/>
          <cell r="B1532"/>
          <cell r="C1532"/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/>
          <cell r="AF1532"/>
        </row>
        <row r="1533">
          <cell r="A1533"/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/>
          <cell r="AE1533"/>
          <cell r="AF1533"/>
        </row>
        <row r="1534">
          <cell r="A1534"/>
          <cell r="B1534"/>
          <cell r="C1534"/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/>
          <cell r="AE1534"/>
          <cell r="AF1534"/>
        </row>
        <row r="1535">
          <cell r="A1535"/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/>
          <cell r="AE1535"/>
          <cell r="AF1535"/>
        </row>
        <row r="1536">
          <cell r="A1536"/>
          <cell r="B1536"/>
          <cell r="C1536"/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/>
          <cell r="AE1536"/>
          <cell r="AF1536"/>
        </row>
        <row r="1537">
          <cell r="A1537"/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/>
          <cell r="AE1537"/>
          <cell r="AF1537"/>
        </row>
        <row r="1538">
          <cell r="A1538"/>
          <cell r="B1538"/>
          <cell r="C1538"/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/>
          <cell r="AE1538"/>
          <cell r="AF1538"/>
        </row>
        <row r="1539">
          <cell r="A1539"/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/>
          <cell r="AC1539"/>
          <cell r="AD1539"/>
          <cell r="AF1539"/>
        </row>
        <row r="1540">
          <cell r="A1540"/>
          <cell r="B1540"/>
          <cell r="C1540"/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/>
          <cell r="AC1540"/>
          <cell r="AD1540"/>
          <cell r="AF1540"/>
        </row>
        <row r="1541">
          <cell r="A1541"/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/>
          <cell r="AF1541"/>
        </row>
        <row r="1542">
          <cell r="A1542"/>
          <cell r="B1542"/>
          <cell r="C1542"/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/>
          <cell r="AF1542"/>
        </row>
        <row r="1543">
          <cell r="A1543"/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/>
          <cell r="AC1543"/>
          <cell r="AD1543"/>
          <cell r="AF1543"/>
        </row>
        <row r="1544">
          <cell r="A1544"/>
          <cell r="B1544"/>
          <cell r="C1544"/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/>
          <cell r="AC1544"/>
          <cell r="AD1544"/>
          <cell r="AF1544"/>
        </row>
        <row r="1545">
          <cell r="A1545"/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/>
          <cell r="AC1545"/>
          <cell r="AD1545"/>
          <cell r="AF1545"/>
        </row>
        <row r="1546">
          <cell r="A1546"/>
          <cell r="B1546"/>
          <cell r="C1546"/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/>
          <cell r="AC1546"/>
          <cell r="AD1546"/>
          <cell r="AF1546"/>
        </row>
        <row r="1547">
          <cell r="A1547"/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/>
          <cell r="AF1547"/>
        </row>
        <row r="1548">
          <cell r="A1548"/>
          <cell r="B1548"/>
          <cell r="C1548"/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/>
          <cell r="AF1548"/>
        </row>
        <row r="1549">
          <cell r="A1549"/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/>
          <cell r="AF1549"/>
        </row>
        <row r="1550">
          <cell r="A1550"/>
          <cell r="B1550"/>
          <cell r="C1550"/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/>
          <cell r="AF1550"/>
        </row>
        <row r="1551">
          <cell r="A1551"/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/>
          <cell r="AC1551"/>
          <cell r="AD1551"/>
          <cell r="AE1551"/>
          <cell r="AF1551"/>
        </row>
        <row r="1552">
          <cell r="A1552"/>
          <cell r="B1552"/>
          <cell r="C1552"/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/>
          <cell r="AF1552"/>
        </row>
        <row r="1553">
          <cell r="A1553"/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/>
          <cell r="AF1553"/>
        </row>
        <row r="1554">
          <cell r="A1554"/>
          <cell r="B1554"/>
          <cell r="C1554"/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/>
          <cell r="AF1554"/>
        </row>
        <row r="1555">
          <cell r="A1555"/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/>
          <cell r="AF1555"/>
        </row>
        <row r="1556">
          <cell r="A1556"/>
          <cell r="B1556"/>
          <cell r="C1556"/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/>
          <cell r="AF1556"/>
        </row>
        <row r="1557">
          <cell r="A1557"/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/>
          <cell r="AF1557"/>
        </row>
        <row r="1558">
          <cell r="A1558"/>
          <cell r="B1558"/>
          <cell r="C1558"/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/>
          <cell r="AF1558"/>
        </row>
        <row r="1559">
          <cell r="A1559"/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/>
          <cell r="AF1559"/>
        </row>
        <row r="1560">
          <cell r="A1560"/>
          <cell r="B1560"/>
          <cell r="C1560"/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/>
          <cell r="AF1560"/>
        </row>
        <row r="1561">
          <cell r="A1561"/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/>
          <cell r="AC1561"/>
          <cell r="AD1561"/>
          <cell r="AF1561"/>
        </row>
        <row r="1562">
          <cell r="A1562"/>
          <cell r="B1562"/>
          <cell r="C1562"/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/>
          <cell r="AC1562"/>
          <cell r="AD1562"/>
          <cell r="AF1562"/>
        </row>
        <row r="1563">
          <cell r="A1563"/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/>
          <cell r="AC1563"/>
          <cell r="AD1563"/>
          <cell r="AF1563"/>
        </row>
        <row r="1564">
          <cell r="A1564"/>
          <cell r="B1564"/>
          <cell r="C1564"/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/>
          <cell r="AC1564"/>
          <cell r="AD1564"/>
          <cell r="AF1564"/>
        </row>
        <row r="1565">
          <cell r="A1565"/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/>
          <cell r="AE1565"/>
          <cell r="AF1565"/>
        </row>
        <row r="1566">
          <cell r="A1566"/>
          <cell r="B1566"/>
          <cell r="C1566"/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/>
          <cell r="AE1566"/>
          <cell r="AF1566"/>
        </row>
        <row r="1567">
          <cell r="A1567"/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/>
          <cell r="AE1567"/>
          <cell r="AF1567"/>
        </row>
        <row r="1568">
          <cell r="A1568"/>
          <cell r="B1568"/>
          <cell r="C1568"/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/>
          <cell r="AE1568"/>
          <cell r="AF1568"/>
        </row>
        <row r="1569">
          <cell r="A1569"/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/>
          <cell r="AE1569"/>
          <cell r="AF1569"/>
        </row>
        <row r="1570">
          <cell r="A1570"/>
          <cell r="B1570"/>
          <cell r="C1570"/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/>
          <cell r="AF1570"/>
        </row>
        <row r="1571">
          <cell r="A1571"/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/>
          <cell r="AF1571"/>
        </row>
        <row r="1572">
          <cell r="A1572"/>
          <cell r="B1572"/>
          <cell r="C1572"/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/>
          <cell r="AF1572"/>
        </row>
        <row r="1573">
          <cell r="A1573"/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/>
          <cell r="AF1573"/>
        </row>
        <row r="1574">
          <cell r="A1574"/>
          <cell r="B1574"/>
          <cell r="C1574"/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/>
          <cell r="AF1574"/>
        </row>
        <row r="1575">
          <cell r="A1575"/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/>
          <cell r="AF1575"/>
        </row>
        <row r="1576">
          <cell r="A1576"/>
          <cell r="B1576"/>
          <cell r="C1576"/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/>
          <cell r="AF1576"/>
        </row>
        <row r="1577">
          <cell r="A1577"/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/>
          <cell r="AF1577"/>
        </row>
        <row r="1578">
          <cell r="A1578"/>
          <cell r="B1578"/>
          <cell r="C1578"/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/>
          <cell r="AF1578"/>
        </row>
        <row r="1579">
          <cell r="A1579"/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/>
          <cell r="AF1579"/>
        </row>
        <row r="1580">
          <cell r="A1580"/>
          <cell r="B1580"/>
          <cell r="C1580"/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/>
          <cell r="AF1580"/>
        </row>
        <row r="1581">
          <cell r="A1581"/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/>
          <cell r="AF1581"/>
        </row>
        <row r="1582">
          <cell r="A1582"/>
          <cell r="B1582"/>
          <cell r="C1582"/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/>
          <cell r="AF1582"/>
        </row>
        <row r="1583">
          <cell r="A1583"/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/>
          <cell r="AE1583"/>
          <cell r="AF1583"/>
        </row>
        <row r="1584">
          <cell r="A1584"/>
          <cell r="B1584"/>
          <cell r="C1584"/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/>
          <cell r="AE1584"/>
          <cell r="AF1584"/>
        </row>
        <row r="1585">
          <cell r="A1585"/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/>
          <cell r="AC1585"/>
          <cell r="AD1585"/>
          <cell r="AF1585"/>
        </row>
        <row r="1586">
          <cell r="A1586"/>
          <cell r="B1586"/>
          <cell r="C1586"/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/>
          <cell r="AC1586"/>
          <cell r="AD1586"/>
          <cell r="AF1586"/>
        </row>
        <row r="1587">
          <cell r="A1587"/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/>
          <cell r="AC1587"/>
          <cell r="AD1587"/>
          <cell r="AF1587"/>
        </row>
        <row r="1588">
          <cell r="A1588"/>
          <cell r="B1588"/>
          <cell r="C1588"/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/>
          <cell r="AC1588"/>
          <cell r="AD1588"/>
          <cell r="AF1588"/>
        </row>
        <row r="1589">
          <cell r="A1589"/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/>
          <cell r="AC1589"/>
          <cell r="AD1589"/>
          <cell r="AF1589"/>
        </row>
        <row r="1590">
          <cell r="A1590"/>
          <cell r="B1590"/>
          <cell r="C1590"/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/>
          <cell r="AC1590"/>
          <cell r="AD1590"/>
          <cell r="AF1590"/>
        </row>
        <row r="1591">
          <cell r="A1591"/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/>
          <cell r="AF1591"/>
        </row>
        <row r="1592">
          <cell r="A1592"/>
          <cell r="B1592"/>
          <cell r="C1592"/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/>
          <cell r="AF1592"/>
        </row>
        <row r="1593">
          <cell r="A1593"/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/>
          <cell r="AE1593"/>
          <cell r="AF1593"/>
        </row>
        <row r="1594">
          <cell r="A1594"/>
          <cell r="B1594"/>
          <cell r="C1594"/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/>
          <cell r="AF1594"/>
        </row>
        <row r="1595">
          <cell r="A1595"/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/>
          <cell r="AF1595"/>
        </row>
        <row r="1596">
          <cell r="A1596"/>
          <cell r="B1596"/>
          <cell r="C1596"/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/>
          <cell r="AC1596"/>
          <cell r="AD1596"/>
          <cell r="AF1596"/>
        </row>
        <row r="1597">
          <cell r="A1597"/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/>
          <cell r="AC1597"/>
          <cell r="AD1597"/>
          <cell r="AF1597"/>
        </row>
        <row r="1598">
          <cell r="A1598"/>
          <cell r="B1598"/>
          <cell r="C1598"/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/>
          <cell r="AE1598"/>
          <cell r="AF1598"/>
        </row>
        <row r="1599">
          <cell r="A1599"/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/>
          <cell r="AF1599"/>
        </row>
        <row r="1600">
          <cell r="A1600"/>
          <cell r="B1600"/>
          <cell r="C1600"/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/>
          <cell r="AF1600"/>
        </row>
        <row r="1601">
          <cell r="A1601"/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/>
          <cell r="AF1601"/>
        </row>
        <row r="1602">
          <cell r="A1602"/>
          <cell r="B1602"/>
          <cell r="C1602"/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/>
          <cell r="AF1602"/>
        </row>
        <row r="1603">
          <cell r="A1603"/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/>
          <cell r="AE1603"/>
          <cell r="AF1603"/>
        </row>
        <row r="1604">
          <cell r="A1604"/>
          <cell r="B1604"/>
          <cell r="C1604"/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/>
          <cell r="AE1604"/>
          <cell r="AF1604"/>
        </row>
        <row r="1605">
          <cell r="A1605"/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/>
          <cell r="AC1605"/>
          <cell r="AD1605"/>
          <cell r="AF1605"/>
        </row>
        <row r="1606">
          <cell r="A1606"/>
          <cell r="B1606"/>
          <cell r="C1606"/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/>
          <cell r="AC1606"/>
          <cell r="AD1606"/>
          <cell r="AF1606"/>
        </row>
        <row r="1607">
          <cell r="A1607"/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/>
          <cell r="AC1607"/>
          <cell r="AD1607"/>
          <cell r="AF1607"/>
        </row>
        <row r="1608">
          <cell r="A1608"/>
          <cell r="B1608"/>
          <cell r="C1608"/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/>
          <cell r="AC1608"/>
          <cell r="AD1608"/>
          <cell r="AF1608"/>
        </row>
        <row r="1609">
          <cell r="A1609"/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/>
          <cell r="AE1609"/>
          <cell r="AF1609"/>
        </row>
        <row r="1610">
          <cell r="A1610"/>
          <cell r="B1610"/>
          <cell r="C1610"/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/>
          <cell r="AE1610"/>
          <cell r="AF1610"/>
        </row>
        <row r="1611">
          <cell r="A1611"/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/>
          <cell r="AE1611"/>
          <cell r="AF1611"/>
        </row>
        <row r="1612">
          <cell r="A1612"/>
          <cell r="B1612"/>
          <cell r="C1612"/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/>
          <cell r="AE1612"/>
          <cell r="AF1612"/>
        </row>
        <row r="1613">
          <cell r="A1613"/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/>
          <cell r="AC1613"/>
          <cell r="AD1613"/>
          <cell r="AF1613"/>
        </row>
        <row r="1614">
          <cell r="A1614"/>
          <cell r="B1614"/>
          <cell r="C1614"/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/>
          <cell r="AC1614"/>
          <cell r="AD1614"/>
          <cell r="AF1614"/>
        </row>
        <row r="1615">
          <cell r="A1615"/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/>
          <cell r="AF1615"/>
        </row>
        <row r="1616">
          <cell r="A1616"/>
          <cell r="B1616"/>
          <cell r="C1616"/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/>
          <cell r="AF1616"/>
        </row>
        <row r="1617">
          <cell r="A1617"/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/>
          <cell r="AE1617"/>
          <cell r="AF1617"/>
        </row>
        <row r="1618">
          <cell r="A1618"/>
          <cell r="B1618"/>
          <cell r="C1618"/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/>
          <cell r="AE1618"/>
          <cell r="AF1618"/>
        </row>
        <row r="1619">
          <cell r="A1619"/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/>
          <cell r="AF1619"/>
        </row>
        <row r="1620">
          <cell r="A1620"/>
          <cell r="B1620"/>
          <cell r="C1620"/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/>
          <cell r="AF1620"/>
        </row>
        <row r="1621">
          <cell r="A1621"/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/>
          <cell r="AC1621"/>
          <cell r="AD1621"/>
          <cell r="AF1621"/>
        </row>
        <row r="1622">
          <cell r="A1622"/>
          <cell r="B1622"/>
          <cell r="C1622"/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/>
          <cell r="AC1622"/>
          <cell r="AD1622"/>
          <cell r="AF1622"/>
        </row>
        <row r="1623">
          <cell r="A1623"/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/>
          <cell r="AC1623"/>
          <cell r="AD1623"/>
          <cell r="AF1623"/>
        </row>
        <row r="1624">
          <cell r="A1624"/>
          <cell r="B1624"/>
          <cell r="C1624"/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/>
          <cell r="AF1624"/>
        </row>
        <row r="1625">
          <cell r="A1625"/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/>
          <cell r="AF1625"/>
        </row>
        <row r="1626">
          <cell r="A1626"/>
          <cell r="B1626"/>
          <cell r="C1626"/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/>
          <cell r="AC1626"/>
          <cell r="AD1626"/>
          <cell r="AF1626"/>
        </row>
        <row r="1627">
          <cell r="A1627"/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/>
          <cell r="AF1627"/>
        </row>
        <row r="1628">
          <cell r="A1628"/>
          <cell r="B1628"/>
          <cell r="C1628"/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/>
          <cell r="AF1628"/>
        </row>
        <row r="1629">
          <cell r="A1629"/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/>
          <cell r="AC1629"/>
          <cell r="AD1629"/>
          <cell r="AF1629"/>
        </row>
        <row r="1630">
          <cell r="A1630"/>
          <cell r="B1630"/>
          <cell r="C1630"/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/>
          <cell r="AC1630"/>
          <cell r="AD1630"/>
          <cell r="AF1630"/>
        </row>
        <row r="1631">
          <cell r="A1631"/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/>
          <cell r="AF1631"/>
        </row>
        <row r="1632">
          <cell r="A1632"/>
          <cell r="B1632"/>
          <cell r="C1632"/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/>
          <cell r="AF1632"/>
        </row>
        <row r="1633">
          <cell r="A1633"/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/>
          <cell r="AE1633"/>
          <cell r="AF1633"/>
        </row>
        <row r="1634">
          <cell r="A1634"/>
          <cell r="B1634"/>
          <cell r="C1634"/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/>
          <cell r="AE1634"/>
          <cell r="AF1634"/>
        </row>
        <row r="1635">
          <cell r="A1635"/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/>
          <cell r="AE1635"/>
          <cell r="AF1635"/>
        </row>
        <row r="1636">
          <cell r="A1636"/>
          <cell r="B1636"/>
          <cell r="C1636"/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/>
          <cell r="AE1636"/>
          <cell r="AF1636"/>
        </row>
        <row r="1637">
          <cell r="A1637"/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/>
          <cell r="AE1637"/>
          <cell r="AF1637"/>
        </row>
        <row r="1638">
          <cell r="A1638"/>
          <cell r="B1638"/>
          <cell r="C1638"/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/>
          <cell r="AC1638"/>
          <cell r="AD1638"/>
          <cell r="AF1638"/>
        </row>
        <row r="1639">
          <cell r="A1639"/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/>
          <cell r="AF1639"/>
        </row>
        <row r="1640">
          <cell r="A1640"/>
          <cell r="B1640"/>
          <cell r="C1640"/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/>
          <cell r="AF1640"/>
        </row>
        <row r="1641">
          <cell r="A1641"/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/>
          <cell r="AC1641"/>
          <cell r="AD1641"/>
          <cell r="AF1641"/>
        </row>
        <row r="1642">
          <cell r="A1642"/>
          <cell r="B1642"/>
          <cell r="C1642"/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/>
          <cell r="AF1642"/>
        </row>
        <row r="1643">
          <cell r="A1643"/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/>
          <cell r="AF1643"/>
        </row>
        <row r="1644">
          <cell r="A1644"/>
          <cell r="B1644"/>
          <cell r="C1644"/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/>
          <cell r="AC1644"/>
          <cell r="AD1644"/>
          <cell r="AF1644"/>
        </row>
        <row r="1645">
          <cell r="A1645"/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/>
          <cell r="AC1645"/>
          <cell r="AD1645"/>
          <cell r="AF1645"/>
        </row>
        <row r="1646">
          <cell r="A1646"/>
          <cell r="B1646"/>
          <cell r="C1646"/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/>
          <cell r="AF1646"/>
        </row>
        <row r="1647">
          <cell r="A1647"/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/>
          <cell r="AF1647"/>
        </row>
        <row r="1648">
          <cell r="A1648"/>
          <cell r="B1648"/>
          <cell r="C1648"/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/>
          <cell r="AC1648"/>
          <cell r="AD1648"/>
          <cell r="AF1648"/>
        </row>
        <row r="1649">
          <cell r="A1649"/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/>
          <cell r="AC1649"/>
          <cell r="AD1649"/>
          <cell r="AF1649"/>
        </row>
        <row r="1650">
          <cell r="A1650"/>
          <cell r="B1650"/>
          <cell r="C1650"/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/>
          <cell r="AC1650"/>
          <cell r="AD1650"/>
          <cell r="AF1650"/>
        </row>
        <row r="1651">
          <cell r="A1651"/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/>
          <cell r="AC1651"/>
          <cell r="AD1651"/>
          <cell r="AF1651"/>
        </row>
        <row r="1652">
          <cell r="A1652"/>
          <cell r="B1652"/>
          <cell r="C1652"/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/>
          <cell r="AC1652"/>
          <cell r="AD1652"/>
          <cell r="AF1652"/>
        </row>
        <row r="1653">
          <cell r="A1653"/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/>
          <cell r="AC1653"/>
          <cell r="AD1653"/>
          <cell r="AF1653"/>
        </row>
        <row r="1654">
          <cell r="A1654"/>
          <cell r="B1654"/>
          <cell r="C1654"/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/>
          <cell r="AC1654"/>
          <cell r="AD1654"/>
          <cell r="AF1654"/>
        </row>
        <row r="1655">
          <cell r="A1655"/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/>
          <cell r="AE1655"/>
          <cell r="AF1655"/>
        </row>
        <row r="1656">
          <cell r="A1656"/>
          <cell r="B1656"/>
          <cell r="C1656"/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/>
          <cell r="AE1656"/>
          <cell r="AF1656"/>
        </row>
        <row r="1657">
          <cell r="A1657"/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/>
          <cell r="AC1657"/>
          <cell r="AD1657"/>
          <cell r="AF1657"/>
        </row>
        <row r="1658">
          <cell r="A1658"/>
          <cell r="B1658"/>
          <cell r="C1658"/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/>
          <cell r="AC1658"/>
          <cell r="AD1658"/>
          <cell r="AF1658"/>
        </row>
        <row r="1659">
          <cell r="A1659"/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/>
          <cell r="AF1659"/>
        </row>
        <row r="1660">
          <cell r="A1660"/>
          <cell r="B1660"/>
          <cell r="C1660"/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/>
          <cell r="AF1660"/>
        </row>
        <row r="1661">
          <cell r="A1661"/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/>
          <cell r="AF1661"/>
        </row>
        <row r="1662">
          <cell r="A1662"/>
          <cell r="B1662"/>
          <cell r="C1662"/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/>
          <cell r="AE1662"/>
          <cell r="AF1662"/>
        </row>
        <row r="1663">
          <cell r="A1663"/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/>
          <cell r="AF1663"/>
        </row>
        <row r="1664">
          <cell r="A1664"/>
          <cell r="B1664"/>
          <cell r="C1664"/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/>
          <cell r="AF1664"/>
        </row>
        <row r="1665">
          <cell r="A1665"/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/>
          <cell r="AE1665"/>
          <cell r="AF1665"/>
        </row>
        <row r="1666">
          <cell r="A1666"/>
          <cell r="B1666"/>
          <cell r="C1666"/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/>
          <cell r="AC1666"/>
          <cell r="AD1666"/>
          <cell r="AF1666"/>
        </row>
        <row r="1667">
          <cell r="A1667"/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/>
          <cell r="AC1667"/>
          <cell r="AD1667"/>
          <cell r="AF1667"/>
        </row>
        <row r="1668">
          <cell r="A1668"/>
          <cell r="B1668"/>
          <cell r="C1668"/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/>
          <cell r="AC1668"/>
          <cell r="AD1668"/>
          <cell r="AF1668"/>
        </row>
        <row r="1669">
          <cell r="A1669"/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/>
          <cell r="AC1669"/>
          <cell r="AD1669"/>
          <cell r="AF1669"/>
        </row>
        <row r="1670">
          <cell r="A1670"/>
          <cell r="B1670"/>
          <cell r="C1670"/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/>
          <cell r="AC1670"/>
          <cell r="AD1670"/>
          <cell r="AF1670"/>
        </row>
        <row r="1671">
          <cell r="A1671"/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/>
          <cell r="AC1671"/>
          <cell r="AD1671"/>
          <cell r="AF1671"/>
        </row>
        <row r="1672">
          <cell r="A1672"/>
          <cell r="B1672"/>
          <cell r="C1672"/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/>
          <cell r="AC1672"/>
          <cell r="AD1672"/>
          <cell r="AF1672"/>
        </row>
        <row r="1673">
          <cell r="A1673"/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/>
          <cell r="AC1673"/>
          <cell r="AD1673"/>
          <cell r="AF1673"/>
        </row>
        <row r="1674">
          <cell r="A1674"/>
          <cell r="B1674"/>
          <cell r="C1674"/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/>
          <cell r="AF1674"/>
        </row>
        <row r="1675">
          <cell r="A1675"/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/>
          <cell r="AC1675"/>
          <cell r="AD1675"/>
          <cell r="AF1675"/>
        </row>
        <row r="1676">
          <cell r="A1676"/>
          <cell r="B1676"/>
          <cell r="C1676"/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/>
          <cell r="AF1676"/>
        </row>
        <row r="1677">
          <cell r="A1677"/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/>
          <cell r="AF1677"/>
        </row>
        <row r="1678">
          <cell r="A1678"/>
          <cell r="B1678"/>
          <cell r="C1678"/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/>
          <cell r="AE1678"/>
          <cell r="AF1678"/>
        </row>
        <row r="1679">
          <cell r="A1679"/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/>
          <cell r="AE1679"/>
          <cell r="AF1679"/>
        </row>
        <row r="1680">
          <cell r="A1680"/>
          <cell r="B1680"/>
          <cell r="C1680"/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/>
          <cell r="AE1680"/>
          <cell r="AF1680"/>
        </row>
        <row r="1681">
          <cell r="A1681"/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/>
          <cell r="AC1681"/>
          <cell r="AD1681"/>
          <cell r="AF1681"/>
        </row>
        <row r="1682">
          <cell r="A1682"/>
          <cell r="B1682"/>
          <cell r="C1682"/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/>
          <cell r="AC1682"/>
          <cell r="AD1682"/>
          <cell r="AF1682"/>
        </row>
        <row r="1683">
          <cell r="A1683"/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/>
          <cell r="AE1683"/>
          <cell r="AF1683"/>
        </row>
        <row r="1684">
          <cell r="A1684"/>
          <cell r="B1684"/>
          <cell r="C1684"/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/>
          <cell r="AE1684"/>
          <cell r="AF1684"/>
        </row>
        <row r="1685">
          <cell r="A1685"/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/>
          <cell r="AF1685"/>
        </row>
        <row r="1686">
          <cell r="A1686"/>
          <cell r="B1686"/>
          <cell r="C1686"/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/>
          <cell r="AC1686"/>
          <cell r="AD1686"/>
          <cell r="AF1686"/>
        </row>
        <row r="1687">
          <cell r="A1687"/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/>
          <cell r="AE1687"/>
          <cell r="AF1687"/>
        </row>
        <row r="1688">
          <cell r="A1688"/>
          <cell r="B1688"/>
          <cell r="C1688"/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/>
          <cell r="AE1688"/>
          <cell r="AF1688"/>
        </row>
        <row r="1689">
          <cell r="A1689"/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/>
          <cell r="AE1689"/>
          <cell r="AF1689"/>
        </row>
        <row r="1690">
          <cell r="A1690"/>
          <cell r="B1690"/>
          <cell r="C1690"/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/>
          <cell r="AF1690"/>
        </row>
        <row r="1691">
          <cell r="A1691"/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/>
          <cell r="AF1691"/>
        </row>
        <row r="1692">
          <cell r="A1692"/>
          <cell r="B1692"/>
          <cell r="C1692"/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/>
          <cell r="AC1692"/>
          <cell r="AD1692"/>
          <cell r="AF1692"/>
        </row>
        <row r="1693">
          <cell r="A1693"/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/>
          <cell r="AE1693"/>
          <cell r="AF1693"/>
        </row>
        <row r="1694">
          <cell r="A1694"/>
          <cell r="B1694"/>
          <cell r="C1694"/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/>
          <cell r="AC1694"/>
          <cell r="AD1694"/>
          <cell r="AF1694"/>
        </row>
        <row r="1695">
          <cell r="A1695"/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/>
          <cell r="AC1695"/>
          <cell r="AD1695"/>
          <cell r="AF1695"/>
        </row>
        <row r="1696">
          <cell r="A1696"/>
          <cell r="B1696"/>
          <cell r="C1696"/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/>
          <cell r="AF1696"/>
        </row>
        <row r="1697">
          <cell r="A1697"/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/>
          <cell r="AF1697"/>
        </row>
        <row r="1698">
          <cell r="A1698"/>
          <cell r="B1698"/>
          <cell r="C1698"/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/>
          <cell r="AC1698"/>
          <cell r="AD1698"/>
          <cell r="AF1698"/>
        </row>
        <row r="1699">
          <cell r="A1699"/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/>
          <cell r="AF1699"/>
        </row>
        <row r="1700">
          <cell r="A1700"/>
          <cell r="B1700"/>
          <cell r="C1700"/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/>
          <cell r="AF1700"/>
        </row>
        <row r="1701">
          <cell r="A1701"/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/>
          <cell r="AE1701"/>
          <cell r="AF1701"/>
        </row>
        <row r="1702">
          <cell r="A1702"/>
          <cell r="B1702"/>
          <cell r="C1702"/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/>
          <cell r="AE1702"/>
          <cell r="AF1702"/>
        </row>
        <row r="1703">
          <cell r="A1703"/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/>
          <cell r="AE1703"/>
          <cell r="AF1703"/>
        </row>
        <row r="1704">
          <cell r="A1704"/>
          <cell r="B1704"/>
          <cell r="C1704"/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/>
          <cell r="AE1704"/>
          <cell r="AF1704"/>
        </row>
        <row r="1705">
          <cell r="A1705"/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/>
          <cell r="AC1705"/>
          <cell r="AD1705"/>
          <cell r="AF1705"/>
        </row>
        <row r="1706">
          <cell r="A1706"/>
          <cell r="B1706"/>
          <cell r="C1706"/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/>
          <cell r="AC1706"/>
          <cell r="AD1706"/>
          <cell r="AF1706"/>
        </row>
        <row r="1707">
          <cell r="A1707"/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/>
          <cell r="AE1707"/>
          <cell r="AF1707"/>
        </row>
        <row r="1708">
          <cell r="A1708"/>
          <cell r="B1708"/>
          <cell r="C1708"/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/>
          <cell r="AC1708"/>
          <cell r="AD1708"/>
          <cell r="AF1708"/>
        </row>
        <row r="1709">
          <cell r="A1709"/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/>
          <cell r="AC1709"/>
          <cell r="AD1709"/>
          <cell r="AF1709"/>
        </row>
        <row r="1710">
          <cell r="A1710"/>
          <cell r="B1710"/>
          <cell r="C1710"/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/>
          <cell r="AC1710"/>
          <cell r="AD1710"/>
          <cell r="AF1710"/>
        </row>
        <row r="1711">
          <cell r="A1711"/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/>
          <cell r="AF1711"/>
        </row>
        <row r="1712">
          <cell r="A1712"/>
          <cell r="B1712"/>
          <cell r="C1712"/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/>
          <cell r="AF1712"/>
        </row>
        <row r="1713">
          <cell r="A1713"/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/>
          <cell r="AC1713"/>
          <cell r="AD1713"/>
          <cell r="AF1713"/>
        </row>
        <row r="1714">
          <cell r="A1714"/>
          <cell r="B1714"/>
          <cell r="C1714"/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/>
          <cell r="AC1714"/>
          <cell r="AD1714"/>
          <cell r="AF1714"/>
        </row>
        <row r="1715">
          <cell r="A1715"/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/>
          <cell r="AE1715"/>
          <cell r="AF1715"/>
        </row>
        <row r="1716">
          <cell r="A1716"/>
          <cell r="B1716"/>
          <cell r="C1716"/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/>
          <cell r="AC1716"/>
          <cell r="AD1716"/>
          <cell r="AF1716"/>
        </row>
        <row r="1717">
          <cell r="A1717"/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/>
          <cell r="AC1717"/>
          <cell r="AD1717"/>
          <cell r="AF1717"/>
        </row>
        <row r="1718">
          <cell r="A1718"/>
          <cell r="B1718"/>
          <cell r="C1718"/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/>
          <cell r="AF1718"/>
        </row>
        <row r="1719">
          <cell r="A1719"/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/>
          <cell r="AE1719"/>
          <cell r="AF1719"/>
        </row>
        <row r="1720">
          <cell r="A1720"/>
          <cell r="B1720"/>
          <cell r="C1720"/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/>
          <cell r="AF1720"/>
        </row>
        <row r="1721">
          <cell r="A1721"/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/>
          <cell r="AF1721"/>
        </row>
        <row r="1722">
          <cell r="A1722"/>
          <cell r="B1722"/>
          <cell r="C1722"/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/>
          <cell r="AF1722"/>
        </row>
        <row r="1723">
          <cell r="A1723"/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/>
          <cell r="AF1723"/>
        </row>
        <row r="1724">
          <cell r="A1724"/>
          <cell r="B1724"/>
          <cell r="C1724"/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/>
          <cell r="AE1724"/>
          <cell r="AF1724"/>
        </row>
        <row r="1725">
          <cell r="A1725"/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/>
          <cell r="AE1725"/>
          <cell r="AF1725"/>
        </row>
        <row r="1726">
          <cell r="A1726"/>
          <cell r="B1726"/>
          <cell r="C1726"/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/>
          <cell r="AE1726"/>
          <cell r="AF1726"/>
        </row>
        <row r="1727">
          <cell r="A1727"/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/>
          <cell r="AE1727"/>
          <cell r="AF1727"/>
        </row>
        <row r="1728">
          <cell r="A1728"/>
          <cell r="B1728"/>
          <cell r="C1728"/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/>
          <cell r="AC1728"/>
          <cell r="AD1728"/>
          <cell r="AF1728"/>
        </row>
        <row r="1729">
          <cell r="A1729"/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/>
          <cell r="AC1729"/>
          <cell r="AD1729"/>
          <cell r="AF1729"/>
        </row>
        <row r="1730">
          <cell r="A1730"/>
          <cell r="B1730"/>
          <cell r="C1730"/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/>
          <cell r="AC1730"/>
          <cell r="AD1730"/>
          <cell r="AF1730"/>
        </row>
        <row r="1731">
          <cell r="A1731"/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/>
          <cell r="AE1731"/>
          <cell r="AF1731"/>
        </row>
        <row r="1732">
          <cell r="A1732"/>
          <cell r="B1732"/>
          <cell r="C1732"/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/>
          <cell r="AC1732"/>
          <cell r="AD1732"/>
          <cell r="AF1732"/>
        </row>
        <row r="1733">
          <cell r="A1733"/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/>
          <cell r="AC1733"/>
          <cell r="AD1733"/>
          <cell r="AF1733"/>
        </row>
        <row r="1734">
          <cell r="A1734"/>
          <cell r="B1734"/>
          <cell r="C1734"/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/>
          <cell r="AE1734"/>
          <cell r="AF1734"/>
        </row>
        <row r="1735">
          <cell r="A1735"/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/>
          <cell r="AF1735"/>
        </row>
        <row r="1736">
          <cell r="A1736"/>
          <cell r="B1736"/>
          <cell r="C1736"/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/>
          <cell r="AF1736"/>
        </row>
        <row r="1737">
          <cell r="A1737"/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/>
          <cell r="AF1737"/>
        </row>
        <row r="1738">
          <cell r="A1738"/>
          <cell r="B1738"/>
          <cell r="C1738"/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/>
          <cell r="AF1738"/>
        </row>
        <row r="1739">
          <cell r="A1739"/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/>
          <cell r="AC1739"/>
          <cell r="AD1739"/>
          <cell r="AF1739"/>
        </row>
        <row r="1740">
          <cell r="A1740"/>
          <cell r="B1740"/>
          <cell r="C1740"/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/>
          <cell r="AE1740"/>
          <cell r="AF1740"/>
        </row>
        <row r="1741">
          <cell r="A1741"/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/>
          <cell r="AE1741"/>
          <cell r="AF1741"/>
        </row>
        <row r="1742">
          <cell r="A1742"/>
          <cell r="B1742"/>
          <cell r="C1742"/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/>
          <cell r="AC1742"/>
          <cell r="AD1742"/>
          <cell r="AF1742"/>
        </row>
        <row r="1743">
          <cell r="A1743"/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/>
          <cell r="AC1743"/>
          <cell r="AD1743"/>
          <cell r="AF1743"/>
        </row>
        <row r="1744">
          <cell r="A1744"/>
          <cell r="B1744"/>
          <cell r="C1744"/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/>
          <cell r="AC1744"/>
          <cell r="AD1744"/>
          <cell r="AF1744"/>
        </row>
        <row r="1745">
          <cell r="A1745"/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/>
          <cell r="AC1745"/>
          <cell r="AD1745"/>
          <cell r="AF1745"/>
        </row>
        <row r="1746">
          <cell r="A1746"/>
          <cell r="B1746"/>
          <cell r="C1746"/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/>
          <cell r="AE1746"/>
          <cell r="AF1746"/>
        </row>
        <row r="1747">
          <cell r="A1747"/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/>
          <cell r="AC1747"/>
          <cell r="AD1747"/>
          <cell r="AF1747"/>
        </row>
        <row r="1748">
          <cell r="A1748"/>
          <cell r="B1748"/>
          <cell r="C1748"/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/>
          <cell r="AC1748"/>
          <cell r="AD1748"/>
          <cell r="AF1748"/>
        </row>
        <row r="1749">
          <cell r="A1749"/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/>
          <cell r="AF1749"/>
        </row>
        <row r="1750">
          <cell r="A1750"/>
          <cell r="B1750"/>
          <cell r="C1750"/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/>
          <cell r="AF1750"/>
        </row>
        <row r="1751">
          <cell r="A1751"/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/>
          <cell r="AC1751"/>
          <cell r="AD1751"/>
          <cell r="AF1751"/>
        </row>
        <row r="1752">
          <cell r="A1752"/>
          <cell r="B1752"/>
          <cell r="C1752"/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/>
          <cell r="AC1752"/>
          <cell r="AD1752"/>
          <cell r="AF1752"/>
        </row>
        <row r="1753">
          <cell r="A1753"/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/>
          <cell r="AF1753"/>
        </row>
        <row r="1754">
          <cell r="A1754"/>
          <cell r="B1754"/>
          <cell r="C1754"/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/>
          <cell r="AF1754"/>
        </row>
        <row r="1755">
          <cell r="A1755"/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/>
          <cell r="AC1755"/>
          <cell r="AD1755"/>
          <cell r="AF1755"/>
        </row>
        <row r="1756">
          <cell r="A1756"/>
          <cell r="B1756"/>
          <cell r="C1756"/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/>
          <cell r="AC1756"/>
          <cell r="AD1756"/>
          <cell r="AF1756"/>
        </row>
        <row r="1757">
          <cell r="A1757"/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/>
          <cell r="AC1757"/>
          <cell r="AD1757"/>
          <cell r="AF1757"/>
        </row>
        <row r="1758">
          <cell r="A1758"/>
          <cell r="B1758"/>
          <cell r="C1758"/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/>
          <cell r="AC1758"/>
          <cell r="AD1758"/>
          <cell r="AF1758"/>
        </row>
        <row r="1759">
          <cell r="A1759"/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/>
          <cell r="AF1759"/>
        </row>
        <row r="1760">
          <cell r="A1760"/>
          <cell r="B1760"/>
          <cell r="C1760"/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/>
          <cell r="AF1760"/>
        </row>
        <row r="1761">
          <cell r="A1761"/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/>
          <cell r="AE1761"/>
          <cell r="AF1761"/>
        </row>
        <row r="1762">
          <cell r="A1762"/>
          <cell r="B1762"/>
          <cell r="C1762"/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/>
          <cell r="AE1762"/>
          <cell r="AF1762"/>
        </row>
        <row r="1763">
          <cell r="A1763"/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/>
          <cell r="AF1763"/>
        </row>
        <row r="1764">
          <cell r="A1764"/>
          <cell r="B1764"/>
          <cell r="C1764"/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/>
          <cell r="AF1764"/>
        </row>
        <row r="1765">
          <cell r="A1765"/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/>
          <cell r="AC1765"/>
          <cell r="AD1765"/>
          <cell r="AF1765"/>
        </row>
        <row r="1766">
          <cell r="A1766"/>
          <cell r="B1766"/>
          <cell r="C1766"/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/>
          <cell r="AC1766"/>
          <cell r="AD1766"/>
          <cell r="AF1766"/>
        </row>
        <row r="1767">
          <cell r="A1767"/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/>
          <cell r="AC1767"/>
          <cell r="AD1767"/>
          <cell r="AF1767"/>
        </row>
        <row r="1768">
          <cell r="A1768"/>
          <cell r="B1768"/>
          <cell r="C1768"/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/>
          <cell r="AC1768"/>
          <cell r="AD1768"/>
          <cell r="AF1768"/>
        </row>
        <row r="1769">
          <cell r="A1769"/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/>
          <cell r="AC1769"/>
          <cell r="AD1769"/>
          <cell r="AF1769"/>
        </row>
        <row r="1770">
          <cell r="A1770"/>
          <cell r="B1770"/>
          <cell r="C1770"/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/>
          <cell r="AE1770"/>
          <cell r="AF1770"/>
        </row>
        <row r="1771">
          <cell r="A1771"/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/>
          <cell r="AE1771"/>
          <cell r="AF1771"/>
        </row>
        <row r="1772">
          <cell r="A1772"/>
          <cell r="B1772"/>
          <cell r="C1772"/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/>
          <cell r="AE1772"/>
          <cell r="AF1772"/>
        </row>
        <row r="1773">
          <cell r="A1773"/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/>
          <cell r="AC1773"/>
          <cell r="AD1773"/>
          <cell r="AF1773"/>
        </row>
        <row r="1774">
          <cell r="A1774"/>
          <cell r="B1774"/>
          <cell r="C1774"/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/>
          <cell r="AC1774"/>
          <cell r="AD1774"/>
          <cell r="AF1774"/>
        </row>
        <row r="1775">
          <cell r="A1775"/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/>
          <cell r="AC1775"/>
          <cell r="AD1775"/>
          <cell r="AF1775"/>
        </row>
        <row r="1776">
          <cell r="A1776"/>
          <cell r="B1776"/>
          <cell r="C1776"/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/>
          <cell r="AC1776"/>
          <cell r="AD1776"/>
          <cell r="AF1776"/>
        </row>
        <row r="1777">
          <cell r="A1777"/>
          <cell r="B1777"/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Z1777"/>
          <cell r="AA1777"/>
          <cell r="AB1777"/>
          <cell r="AC1777"/>
          <cell r="AD1777"/>
          <cell r="AF1777"/>
        </row>
        <row r="1778">
          <cell r="A1778"/>
          <cell r="B1778"/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Z1778"/>
          <cell r="AA1778"/>
          <cell r="AB1778"/>
          <cell r="AC1778"/>
          <cell r="AD1778"/>
          <cell r="AF17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>
            <v>0</v>
          </cell>
          <cell r="D79">
            <v>0</v>
          </cell>
          <cell r="E79" t="str">
            <v>All</v>
          </cell>
          <cell r="F79">
            <v>0</v>
          </cell>
          <cell r="G79" t="str">
            <v>ageyrs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>
            <v>0</v>
          </cell>
          <cell r="D81">
            <v>0</v>
          </cell>
          <cell r="E81" t="str">
            <v>N</v>
          </cell>
          <cell r="F81">
            <v>0</v>
          </cell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>
            <v>0</v>
          </cell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>
            <v>0</v>
          </cell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>
            <v>0</v>
          </cell>
          <cell r="D83" t="str">
            <v>E78.0 Pure hypercholesterolaemia</v>
          </cell>
          <cell r="E83">
            <v>25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I110</v>
          </cell>
          <cell r="B84" t="str">
            <v>I110</v>
          </cell>
          <cell r="C84">
            <v>0</v>
          </cell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>
            <v>0</v>
          </cell>
          <cell r="D85" t="str">
            <v>I25.5 Ischaemic cardiomyopathy</v>
          </cell>
          <cell r="E85">
            <v>27</v>
          </cell>
          <cell r="F85">
            <v>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>
            <v>0</v>
          </cell>
          <cell r="D86" t="str">
            <v>I42.0 Dilated cardiomyopathy</v>
          </cell>
          <cell r="E86">
            <v>64</v>
          </cell>
          <cell r="F86">
            <v>43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>
            <v>0</v>
          </cell>
        </row>
        <row r="87">
          <cell r="A87" t="str">
            <v>I429</v>
          </cell>
          <cell r="B87" t="str">
            <v>I429</v>
          </cell>
          <cell r="C87">
            <v>0</v>
          </cell>
          <cell r="D87" t="str">
            <v>I42.9 Cardiomyopathy, unspecified</v>
          </cell>
          <cell r="E87">
            <v>20</v>
          </cell>
          <cell r="F87">
            <v>11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1</v>
          </cell>
          <cell r="S87">
            <v>0</v>
          </cell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>
            <v>0</v>
          </cell>
          <cell r="D88" t="str">
            <v>I50.0 Congestive heart failure</v>
          </cell>
          <cell r="E88">
            <v>151</v>
          </cell>
          <cell r="F88">
            <v>10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>
            <v>0</v>
          </cell>
          <cell r="D89" t="str">
            <v>I50.1 Left ventricular failure</v>
          </cell>
          <cell r="E89">
            <v>58</v>
          </cell>
          <cell r="F89">
            <v>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>
            <v>0</v>
          </cell>
          <cell r="D90" t="str">
            <v>I50.9 Heart failure, unspecified</v>
          </cell>
          <cell r="E90">
            <v>115</v>
          </cell>
          <cell r="F90">
            <v>13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>
            <v>0</v>
          </cell>
          <cell r="D91" t="str">
            <v>I73.9 Peripheral vascular disease, unspecified</v>
          </cell>
          <cell r="E91">
            <v>294</v>
          </cell>
          <cell r="F91">
            <v>48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>
            <v>0</v>
          </cell>
          <cell r="B92" t="str">
            <v>cause</v>
          </cell>
          <cell r="C92" t="str">
            <v>sex</v>
          </cell>
          <cell r="D92" t="str">
            <v>cause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>
            <v>0</v>
          </cell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1</v>
          </cell>
          <cell r="R94">
            <v>0</v>
          </cell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>
            <v>0</v>
          </cell>
          <cell r="D95" t="str">
            <v>I25.5 Ischaemic cardiomyopathy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1</v>
          </cell>
          <cell r="U95">
            <v>2</v>
          </cell>
          <cell r="V95">
            <v>2</v>
          </cell>
          <cell r="W95">
            <v>0</v>
          </cell>
          <cell r="X95">
            <v>4</v>
          </cell>
          <cell r="Y95">
            <v>1</v>
          </cell>
          <cell r="Z95">
            <v>1</v>
          </cell>
          <cell r="AA95">
            <v>0</v>
          </cell>
        </row>
        <row r="96">
          <cell r="A96" t="str">
            <v>I420F</v>
          </cell>
          <cell r="B96" t="str">
            <v>I420</v>
          </cell>
          <cell r="C96">
            <v>0</v>
          </cell>
          <cell r="D96" t="str">
            <v>I42.0 Dilated cardiomyopathy</v>
          </cell>
          <cell r="E96">
            <v>21</v>
          </cell>
          <cell r="F96">
            <v>13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</v>
          </cell>
          <cell r="O96">
            <v>1</v>
          </cell>
          <cell r="P96">
            <v>0</v>
          </cell>
          <cell r="Q96">
            <v>1</v>
          </cell>
          <cell r="R96">
            <v>0</v>
          </cell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>
            <v>0</v>
          </cell>
          <cell r="AA96">
            <v>0</v>
          </cell>
        </row>
        <row r="97">
          <cell r="A97" t="str">
            <v>I429F</v>
          </cell>
          <cell r="B97" t="str">
            <v>I429</v>
          </cell>
          <cell r="C97">
            <v>0</v>
          </cell>
          <cell r="D97" t="str">
            <v>I42.9 Cardiomyopathy, unspecified</v>
          </cell>
          <cell r="E97">
            <v>5</v>
          </cell>
          <cell r="F97">
            <v>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1</v>
          </cell>
          <cell r="W97">
            <v>0</v>
          </cell>
          <cell r="X97">
            <v>2</v>
          </cell>
          <cell r="Y97">
            <v>1</v>
          </cell>
          <cell r="Z97">
            <v>1</v>
          </cell>
          <cell r="AA97">
            <v>0</v>
          </cell>
        </row>
        <row r="98">
          <cell r="A98" t="str">
            <v>I500F</v>
          </cell>
          <cell r="B98" t="str">
            <v>I500</v>
          </cell>
          <cell r="C98">
            <v>0</v>
          </cell>
          <cell r="D98" t="str">
            <v>I50.0 Congestive heart failure</v>
          </cell>
          <cell r="E98">
            <v>94</v>
          </cell>
          <cell r="F98">
            <v>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>
            <v>0</v>
          </cell>
          <cell r="D99" t="str">
            <v>I50.1 Left ventricular failure</v>
          </cell>
          <cell r="E99">
            <v>34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</v>
          </cell>
          <cell r="Q99">
            <v>0</v>
          </cell>
          <cell r="R99">
            <v>1</v>
          </cell>
          <cell r="S99">
            <v>0</v>
          </cell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>
            <v>0</v>
          </cell>
          <cell r="D100" t="str">
            <v>I50.9 Heart failure, unspecified</v>
          </cell>
          <cell r="E100">
            <v>69</v>
          </cell>
          <cell r="F100">
            <v>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>
            <v>0</v>
          </cell>
          <cell r="D101" t="str">
            <v>I73.9 Peripheral vascular disease, unspecified</v>
          </cell>
          <cell r="E101">
            <v>183</v>
          </cell>
          <cell r="F101">
            <v>23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2</v>
          </cell>
          <cell r="S102">
            <v>0</v>
          </cell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>
            <v>0</v>
          </cell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>
            <v>0</v>
          </cell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</v>
          </cell>
          <cell r="S103">
            <v>0</v>
          </cell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>
            <v>0</v>
          </cell>
          <cell r="D104" t="str">
            <v>I25.5 Ischaemic cardiomyopathy</v>
          </cell>
          <cell r="E104">
            <v>17</v>
          </cell>
          <cell r="F104">
            <v>7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</v>
          </cell>
          <cell r="R104">
            <v>0</v>
          </cell>
          <cell r="S104">
            <v>1</v>
          </cell>
          <cell r="T104">
            <v>3</v>
          </cell>
          <cell r="U104">
            <v>2</v>
          </cell>
          <cell r="V104">
            <v>0</v>
          </cell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>
            <v>0</v>
          </cell>
          <cell r="D105" t="str">
            <v>I42.0 Dilated cardiomyopathy</v>
          </cell>
          <cell r="E105">
            <v>43</v>
          </cell>
          <cell r="F105">
            <v>30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4</v>
          </cell>
          <cell r="Q105">
            <v>0</v>
          </cell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>
            <v>0</v>
          </cell>
        </row>
        <row r="106">
          <cell r="A106" t="str">
            <v>I429M</v>
          </cell>
          <cell r="B106" t="str">
            <v>I429</v>
          </cell>
          <cell r="C106">
            <v>0</v>
          </cell>
          <cell r="D106" t="str">
            <v>I42.9 Cardiomyopathy, unspecified</v>
          </cell>
          <cell r="E106">
            <v>15</v>
          </cell>
          <cell r="F106">
            <v>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</v>
          </cell>
          <cell r="R106">
            <v>1</v>
          </cell>
          <cell r="S106">
            <v>0</v>
          </cell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>
            <v>0</v>
          </cell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>
            <v>0</v>
          </cell>
          <cell r="D107" t="str">
            <v>I50.0 Congestive heart failure</v>
          </cell>
          <cell r="E107">
            <v>57</v>
          </cell>
          <cell r="F107">
            <v>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>
            <v>0</v>
          </cell>
          <cell r="D108" t="str">
            <v>I50.1 Left ventricular failure</v>
          </cell>
          <cell r="E108">
            <v>24</v>
          </cell>
          <cell r="F108">
            <v>10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>
            <v>0</v>
          </cell>
          <cell r="D109" t="str">
            <v>I50.9 Heart failure, unspecified</v>
          </cell>
          <cell r="E109">
            <v>46</v>
          </cell>
          <cell r="F109">
            <v>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</v>
          </cell>
          <cell r="S109">
            <v>0</v>
          </cell>
          <cell r="T109">
            <v>0</v>
          </cell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>
            <v>0</v>
          </cell>
          <cell r="D110" t="str">
            <v>I73.9 Peripheral vascular disease, unspecified</v>
          </cell>
          <cell r="E110">
            <v>111</v>
          </cell>
          <cell r="F110">
            <v>25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</sheetData>
      <sheetData sheetId="1"/>
      <sheetData sheetId="2"/>
      <sheetData sheetId="3">
        <row r="1">
          <cell r="A1">
            <v>0</v>
          </cell>
          <cell r="B1" t="str">
            <v>Table 6.04: Deaths, by sex, age and cause1, Scotland, 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Z1">
            <v>0</v>
          </cell>
          <cell r="AA1">
            <v>0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>
            <v>0</v>
          </cell>
          <cell r="B3" t="str">
            <v>ICD Codes</v>
          </cell>
          <cell r="C3" t="str">
            <v>Cause of death</v>
          </cell>
          <cell r="D3">
            <v>0</v>
          </cell>
          <cell r="E3" t="str">
            <v>All ages</v>
          </cell>
          <cell r="F3" t="str">
            <v>Under 75</v>
          </cell>
          <cell r="G3" t="str">
            <v>Age group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A6" t="str">
            <v>A00-R99,U00-Y89</v>
          </cell>
          <cell r="B6">
            <v>0</v>
          </cell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>
            <v>0</v>
          </cell>
          <cell r="C7">
            <v>0</v>
          </cell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>
            <v>0</v>
          </cell>
          <cell r="C8">
            <v>0</v>
          </cell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>
            <v>0</v>
          </cell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>
            <v>0</v>
          </cell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>
            <v>0</v>
          </cell>
          <cell r="B12">
            <v>0</v>
          </cell>
          <cell r="C12">
            <v>0</v>
          </cell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>
            <v>0</v>
          </cell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>
            <v>0</v>
          </cell>
          <cell r="B14">
            <v>0</v>
          </cell>
          <cell r="C14">
            <v>0</v>
          </cell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>
            <v>0</v>
          </cell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>
            <v>0</v>
          </cell>
          <cell r="B16">
            <v>0</v>
          </cell>
          <cell r="C16">
            <v>0</v>
          </cell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>
            <v>0</v>
          </cell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>
            <v>0</v>
          </cell>
          <cell r="B18">
            <v>0</v>
          </cell>
          <cell r="C18">
            <v>0</v>
          </cell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>
            <v>0</v>
          </cell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>
            <v>0</v>
          </cell>
          <cell r="B20">
            <v>0</v>
          </cell>
          <cell r="C20">
            <v>0</v>
          </cell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>
            <v>0</v>
          </cell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>
            <v>0</v>
          </cell>
          <cell r="B22">
            <v>0</v>
          </cell>
          <cell r="C22">
            <v>0</v>
          </cell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>
            <v>0</v>
          </cell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>
            <v>0</v>
          </cell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>
            <v>0</v>
          </cell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>
            <v>0</v>
          </cell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>
            <v>0</v>
          </cell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>
            <v>0</v>
          </cell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>
            <v>0</v>
          </cell>
          <cell r="B34">
            <v>0</v>
          </cell>
          <cell r="C34">
            <v>0</v>
          </cell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>
            <v>0</v>
          </cell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>
            <v>0</v>
          </cell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>
            <v>0</v>
          </cell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>
            <v>0</v>
          </cell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>
            <v>0</v>
          </cell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>
            <v>0</v>
          </cell>
          <cell r="B42">
            <v>0</v>
          </cell>
          <cell r="C42">
            <v>0</v>
          </cell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>
            <v>0</v>
          </cell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>
            <v>0</v>
          </cell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>
            <v>0</v>
          </cell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>
            <v>0</v>
          </cell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>
            <v>0</v>
          </cell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>
            <v>0</v>
          </cell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>
            <v>0</v>
          </cell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>
            <v>0</v>
          </cell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>
            <v>0</v>
          </cell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>
            <v>0</v>
          </cell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>
            <v>0</v>
          </cell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>
            <v>0</v>
          </cell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>
            <v>0</v>
          </cell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>
            <v>0</v>
          </cell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>
            <v>0</v>
          </cell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>
            <v>0</v>
          </cell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>
            <v>0</v>
          </cell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>
            <v>0</v>
          </cell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>
            <v>0</v>
          </cell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>
            <v>0</v>
          </cell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>
            <v>0</v>
          </cell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>
            <v>0</v>
          </cell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>
            <v>0</v>
          </cell>
          <cell r="B84">
            <v>0</v>
          </cell>
          <cell r="C84">
            <v>0</v>
          </cell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>
            <v>0</v>
          </cell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>
            <v>0</v>
          </cell>
          <cell r="B86">
            <v>0</v>
          </cell>
          <cell r="C86">
            <v>0</v>
          </cell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>
            <v>0</v>
          </cell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>
            <v>0</v>
          </cell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>
            <v>0</v>
          </cell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>
            <v>0</v>
          </cell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>
            <v>0</v>
          </cell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>
            <v>0</v>
          </cell>
          <cell r="B96">
            <v>0</v>
          </cell>
          <cell r="C96">
            <v>0</v>
          </cell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>
            <v>0</v>
          </cell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>
            <v>0</v>
          </cell>
          <cell r="B98">
            <v>0</v>
          </cell>
          <cell r="C98">
            <v>0</v>
          </cell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>
            <v>0</v>
          </cell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>
            <v>0</v>
          </cell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>
            <v>0</v>
          </cell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>
            <v>0</v>
          </cell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>
            <v>0</v>
          </cell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>
            <v>0</v>
          </cell>
          <cell r="B108">
            <v>0</v>
          </cell>
          <cell r="C108">
            <v>0</v>
          </cell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>
            <v>0</v>
          </cell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>
            <v>0</v>
          </cell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>
            <v>0</v>
          </cell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>
            <v>0</v>
          </cell>
          <cell r="B112">
            <v>0</v>
          </cell>
          <cell r="C112">
            <v>0</v>
          </cell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>
            <v>0</v>
          </cell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>
            <v>0</v>
          </cell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>
            <v>0</v>
          </cell>
          <cell r="C116">
            <v>0</v>
          </cell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>
            <v>0</v>
          </cell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>
            <v>0</v>
          </cell>
          <cell r="C120">
            <v>0</v>
          </cell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>
            <v>0</v>
          </cell>
          <cell r="C122">
            <v>0</v>
          </cell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>
            <v>0</v>
          </cell>
          <cell r="C124">
            <v>0</v>
          </cell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>
            <v>0</v>
          </cell>
          <cell r="C126">
            <v>0</v>
          </cell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>
            <v>0</v>
          </cell>
          <cell r="C128">
            <v>0</v>
          </cell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>
            <v>0</v>
          </cell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>
            <v>0</v>
          </cell>
          <cell r="C130">
            <v>0</v>
          </cell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>
            <v>0</v>
          </cell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>
            <v>0</v>
          </cell>
          <cell r="C132">
            <v>0</v>
          </cell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>
            <v>0</v>
          </cell>
          <cell r="C134">
            <v>0</v>
          </cell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>
            <v>0</v>
          </cell>
          <cell r="C136">
            <v>0</v>
          </cell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>
            <v>0</v>
          </cell>
          <cell r="C138">
            <v>0</v>
          </cell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>
            <v>0</v>
          </cell>
          <cell r="C140">
            <v>0</v>
          </cell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>
            <v>0</v>
          </cell>
          <cell r="C142">
            <v>0</v>
          </cell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>
            <v>0</v>
          </cell>
          <cell r="C144">
            <v>0</v>
          </cell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>
            <v>0</v>
          </cell>
          <cell r="C146">
            <v>0</v>
          </cell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>
            <v>0</v>
          </cell>
          <cell r="C148">
            <v>0</v>
          </cell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>
            <v>0</v>
          </cell>
          <cell r="C150">
            <v>0</v>
          </cell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>
            <v>0</v>
          </cell>
          <cell r="C152">
            <v>0</v>
          </cell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>
            <v>0</v>
          </cell>
          <cell r="C154">
            <v>0</v>
          </cell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>
            <v>0</v>
          </cell>
          <cell r="C156">
            <v>0</v>
          </cell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>
            <v>0</v>
          </cell>
          <cell r="C158">
            <v>0</v>
          </cell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>
            <v>0</v>
          </cell>
          <cell r="C160">
            <v>0</v>
          </cell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>
            <v>0</v>
          </cell>
          <cell r="C162">
            <v>0</v>
          </cell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>
            <v>0</v>
          </cell>
          <cell r="C164">
            <v>0</v>
          </cell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>
            <v>0</v>
          </cell>
          <cell r="C166">
            <v>0</v>
          </cell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>
            <v>0</v>
          </cell>
          <cell r="C168">
            <v>0</v>
          </cell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>
            <v>0</v>
          </cell>
          <cell r="C170">
            <v>0</v>
          </cell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>
            <v>0</v>
          </cell>
          <cell r="C172">
            <v>0</v>
          </cell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>
            <v>0</v>
          </cell>
          <cell r="C174">
            <v>0</v>
          </cell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>
            <v>0</v>
          </cell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>
            <v>0</v>
          </cell>
          <cell r="C176">
            <v>0</v>
          </cell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>
            <v>0</v>
          </cell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>
            <v>0</v>
          </cell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>
            <v>0</v>
          </cell>
          <cell r="C178">
            <v>0</v>
          </cell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>
            <v>0</v>
          </cell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>
            <v>0</v>
          </cell>
          <cell r="C180">
            <v>0</v>
          </cell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>
            <v>0</v>
          </cell>
          <cell r="C182">
            <v>0</v>
          </cell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>
            <v>0</v>
          </cell>
          <cell r="C184">
            <v>0</v>
          </cell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>
            <v>0</v>
          </cell>
          <cell r="C186">
            <v>0</v>
          </cell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>
            <v>0</v>
          </cell>
          <cell r="C188">
            <v>0</v>
          </cell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>
            <v>0</v>
          </cell>
          <cell r="C190">
            <v>0</v>
          </cell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>
            <v>0</v>
          </cell>
          <cell r="C192">
            <v>0</v>
          </cell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>
            <v>0</v>
          </cell>
          <cell r="C194">
            <v>0</v>
          </cell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>
            <v>0</v>
          </cell>
          <cell r="C196">
            <v>0</v>
          </cell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>
            <v>0</v>
          </cell>
          <cell r="C198">
            <v>0</v>
          </cell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>
            <v>0</v>
          </cell>
          <cell r="C200">
            <v>0</v>
          </cell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>
            <v>0</v>
          </cell>
          <cell r="C202">
            <v>0</v>
          </cell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>
            <v>0</v>
          </cell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>
            <v>0</v>
          </cell>
          <cell r="C204">
            <v>0</v>
          </cell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>
            <v>0</v>
          </cell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>
            <v>0</v>
          </cell>
          <cell r="C206">
            <v>0</v>
          </cell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>
            <v>0</v>
          </cell>
          <cell r="C208">
            <v>0</v>
          </cell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>
            <v>0</v>
          </cell>
          <cell r="C210">
            <v>0</v>
          </cell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>
            <v>0</v>
          </cell>
          <cell r="C212">
            <v>0</v>
          </cell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>
            <v>0</v>
          </cell>
          <cell r="C214">
            <v>0</v>
          </cell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>
            <v>0</v>
          </cell>
          <cell r="C216">
            <v>0</v>
          </cell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>
            <v>0</v>
          </cell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>
            <v>0</v>
          </cell>
          <cell r="C218">
            <v>0</v>
          </cell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>
            <v>0</v>
          </cell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>
            <v>0</v>
          </cell>
          <cell r="C220">
            <v>0</v>
          </cell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>
            <v>0</v>
          </cell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>
            <v>0</v>
          </cell>
          <cell r="C222">
            <v>0</v>
          </cell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>
            <v>0</v>
          </cell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>
            <v>0</v>
          </cell>
          <cell r="C224">
            <v>0</v>
          </cell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>
            <v>0</v>
          </cell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>
            <v>0</v>
          </cell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>
            <v>0</v>
          </cell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>
            <v>0</v>
          </cell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>
            <v>0</v>
          </cell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>
            <v>0</v>
          </cell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>
            <v>0</v>
          </cell>
          <cell r="C239">
            <v>0</v>
          </cell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>
            <v>0</v>
          </cell>
          <cell r="C241">
            <v>0</v>
          </cell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>
            <v>0</v>
          </cell>
          <cell r="C243">
            <v>0</v>
          </cell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>
            <v>0</v>
          </cell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>
            <v>0</v>
          </cell>
          <cell r="C245">
            <v>0</v>
          </cell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>
            <v>0</v>
          </cell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>
            <v>0</v>
          </cell>
          <cell r="C247">
            <v>0</v>
          </cell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>
            <v>0</v>
          </cell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>
            <v>0</v>
          </cell>
          <cell r="C249">
            <v>0</v>
          </cell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>
            <v>0</v>
          </cell>
          <cell r="C251">
            <v>0</v>
          </cell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>
            <v>0</v>
          </cell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>
            <v>0</v>
          </cell>
          <cell r="C253">
            <v>0</v>
          </cell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>
            <v>0</v>
          </cell>
          <cell r="C255">
            <v>0</v>
          </cell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>
            <v>0</v>
          </cell>
          <cell r="C257">
            <v>0</v>
          </cell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>
            <v>0</v>
          </cell>
          <cell r="C259">
            <v>0</v>
          </cell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>
            <v>0</v>
          </cell>
          <cell r="C261">
            <v>0</v>
          </cell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>
            <v>0</v>
          </cell>
          <cell r="C263">
            <v>0</v>
          </cell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>
            <v>0</v>
          </cell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>
            <v>0</v>
          </cell>
          <cell r="C265">
            <v>0</v>
          </cell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>
            <v>0</v>
          </cell>
          <cell r="C267">
            <v>0</v>
          </cell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>
            <v>0</v>
          </cell>
          <cell r="C269">
            <v>0</v>
          </cell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>
            <v>0</v>
          </cell>
          <cell r="C271">
            <v>0</v>
          </cell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>
            <v>0</v>
          </cell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>
            <v>0</v>
          </cell>
          <cell r="C273">
            <v>0</v>
          </cell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>
            <v>0</v>
          </cell>
          <cell r="C275">
            <v>0</v>
          </cell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>
            <v>0</v>
          </cell>
          <cell r="C277">
            <v>0</v>
          </cell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>
            <v>0</v>
          </cell>
          <cell r="C279">
            <v>0</v>
          </cell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>
            <v>0</v>
          </cell>
          <cell r="C281">
            <v>0</v>
          </cell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>
            <v>0</v>
          </cell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>
            <v>0</v>
          </cell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>
            <v>0</v>
          </cell>
          <cell r="C283">
            <v>0</v>
          </cell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>
            <v>0</v>
          </cell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>
            <v>0</v>
          </cell>
          <cell r="C285">
            <v>0</v>
          </cell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>
            <v>0</v>
          </cell>
          <cell r="C287">
            <v>0</v>
          </cell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>
            <v>0</v>
          </cell>
          <cell r="C289">
            <v>0</v>
          </cell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>
            <v>0</v>
          </cell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>
            <v>0</v>
          </cell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>
            <v>0</v>
          </cell>
          <cell r="C291">
            <v>0</v>
          </cell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>
            <v>0</v>
          </cell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>
            <v>0</v>
          </cell>
          <cell r="C293">
            <v>0</v>
          </cell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>
            <v>0</v>
          </cell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>
            <v>0</v>
          </cell>
          <cell r="C295">
            <v>0</v>
          </cell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>
            <v>0</v>
          </cell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>
            <v>0</v>
          </cell>
          <cell r="C297">
            <v>0</v>
          </cell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>
            <v>0</v>
          </cell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>
            <v>0</v>
          </cell>
          <cell r="C299">
            <v>0</v>
          </cell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>
            <v>0</v>
          </cell>
          <cell r="C301">
            <v>0</v>
          </cell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>
            <v>0</v>
          </cell>
          <cell r="C303">
            <v>0</v>
          </cell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>
            <v>0</v>
          </cell>
          <cell r="C305">
            <v>0</v>
          </cell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>
            <v>0</v>
          </cell>
          <cell r="C307">
            <v>0</v>
          </cell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>
            <v>0</v>
          </cell>
          <cell r="C309">
            <v>0</v>
          </cell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>
            <v>0</v>
          </cell>
          <cell r="C311">
            <v>0</v>
          </cell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>
            <v>0</v>
          </cell>
          <cell r="C313">
            <v>0</v>
          </cell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>
            <v>0</v>
          </cell>
          <cell r="C315">
            <v>0</v>
          </cell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>
            <v>0</v>
          </cell>
          <cell r="C317">
            <v>0</v>
          </cell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>
            <v>0</v>
          </cell>
          <cell r="C319">
            <v>0</v>
          </cell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>
            <v>0</v>
          </cell>
          <cell r="C321">
            <v>0</v>
          </cell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>
            <v>0</v>
          </cell>
          <cell r="C324">
            <v>0</v>
          </cell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>
            <v>0</v>
          </cell>
          <cell r="C326">
            <v>0</v>
          </cell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>
            <v>0</v>
          </cell>
          <cell r="C328">
            <v>0</v>
          </cell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>
            <v>0</v>
          </cell>
          <cell r="C330">
            <v>0</v>
          </cell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>
            <v>0</v>
          </cell>
          <cell r="C332">
            <v>0</v>
          </cell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>
            <v>0</v>
          </cell>
          <cell r="C334">
            <v>0</v>
          </cell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>
            <v>0</v>
          </cell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>
            <v>0</v>
          </cell>
          <cell r="C336">
            <v>0</v>
          </cell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>
            <v>0</v>
          </cell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>
            <v>0</v>
          </cell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>
            <v>0</v>
          </cell>
          <cell r="C338">
            <v>0</v>
          </cell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>
            <v>0</v>
          </cell>
          <cell r="C341">
            <v>0</v>
          </cell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>
            <v>0</v>
          </cell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>
            <v>0</v>
          </cell>
          <cell r="C343">
            <v>0</v>
          </cell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>
            <v>0</v>
          </cell>
          <cell r="C345">
            <v>0</v>
          </cell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>
            <v>0</v>
          </cell>
          <cell r="C347">
            <v>0</v>
          </cell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>
            <v>0</v>
          </cell>
          <cell r="C349">
            <v>0</v>
          </cell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>
            <v>0</v>
          </cell>
          <cell r="C351">
            <v>0</v>
          </cell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>
            <v>0</v>
          </cell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>
            <v>0</v>
          </cell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>
            <v>0</v>
          </cell>
          <cell r="C353">
            <v>0</v>
          </cell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>
            <v>0</v>
          </cell>
          <cell r="C355">
            <v>0</v>
          </cell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>
            <v>0</v>
          </cell>
          <cell r="C357">
            <v>0</v>
          </cell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>
            <v>0</v>
          </cell>
          <cell r="C359">
            <v>0</v>
          </cell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>
            <v>0</v>
          </cell>
          <cell r="C361">
            <v>0</v>
          </cell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>
            <v>0</v>
          </cell>
          <cell r="C363">
            <v>0</v>
          </cell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>
            <v>0</v>
          </cell>
          <cell r="C365">
            <v>0</v>
          </cell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>
            <v>0</v>
          </cell>
          <cell r="C367">
            <v>0</v>
          </cell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>
            <v>0</v>
          </cell>
          <cell r="C369">
            <v>0</v>
          </cell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>
            <v>0</v>
          </cell>
          <cell r="C371">
            <v>0</v>
          </cell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>
            <v>0</v>
          </cell>
          <cell r="C373">
            <v>0</v>
          </cell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>
            <v>0</v>
          </cell>
          <cell r="C375">
            <v>0</v>
          </cell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>
            <v>0</v>
          </cell>
          <cell r="C377">
            <v>0</v>
          </cell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>
            <v>0</v>
          </cell>
          <cell r="C379">
            <v>0</v>
          </cell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>
            <v>0</v>
          </cell>
          <cell r="C381">
            <v>0</v>
          </cell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>
            <v>0</v>
          </cell>
          <cell r="C383">
            <v>0</v>
          </cell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>
            <v>0</v>
          </cell>
          <cell r="C385">
            <v>0</v>
          </cell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>
            <v>0</v>
          </cell>
          <cell r="C387">
            <v>0</v>
          </cell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>
            <v>0</v>
          </cell>
          <cell r="C389">
            <v>0</v>
          </cell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>
            <v>0</v>
          </cell>
          <cell r="C391">
            <v>0</v>
          </cell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>
            <v>0</v>
          </cell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>
            <v>0</v>
          </cell>
          <cell r="C393">
            <v>0</v>
          </cell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>
            <v>0</v>
          </cell>
          <cell r="C395">
            <v>0</v>
          </cell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>
            <v>0</v>
          </cell>
          <cell r="C397">
            <v>0</v>
          </cell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>
            <v>0</v>
          </cell>
          <cell r="C399">
            <v>0</v>
          </cell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>
            <v>0</v>
          </cell>
          <cell r="C401">
            <v>0</v>
          </cell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>
            <v>0</v>
          </cell>
          <cell r="C403">
            <v>0</v>
          </cell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>
            <v>0</v>
          </cell>
          <cell r="C405">
            <v>0</v>
          </cell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>
            <v>0</v>
          </cell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>
            <v>0</v>
          </cell>
          <cell r="C407">
            <v>0</v>
          </cell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>
            <v>0</v>
          </cell>
          <cell r="C409">
            <v>0</v>
          </cell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>
            <v>0</v>
          </cell>
          <cell r="C411">
            <v>0</v>
          </cell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>
            <v>0</v>
          </cell>
          <cell r="C413">
            <v>0</v>
          </cell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>
            <v>0</v>
          </cell>
          <cell r="C415">
            <v>0</v>
          </cell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>
            <v>0</v>
          </cell>
          <cell r="C417">
            <v>0</v>
          </cell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>
            <v>0</v>
          </cell>
          <cell r="C419">
            <v>0</v>
          </cell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>
            <v>0</v>
          </cell>
          <cell r="C421">
            <v>0</v>
          </cell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>
            <v>0</v>
          </cell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>
            <v>0</v>
          </cell>
          <cell r="C423">
            <v>0</v>
          </cell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>
            <v>0</v>
          </cell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>
            <v>0</v>
          </cell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>
            <v>0</v>
          </cell>
          <cell r="C425">
            <v>0</v>
          </cell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>
            <v>0</v>
          </cell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>
            <v>0</v>
          </cell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>
            <v>0</v>
          </cell>
          <cell r="C427">
            <v>0</v>
          </cell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>
            <v>0</v>
          </cell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>
            <v>0</v>
          </cell>
          <cell r="C429">
            <v>0</v>
          </cell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>
            <v>0</v>
          </cell>
          <cell r="C431">
            <v>0</v>
          </cell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>
            <v>0</v>
          </cell>
          <cell r="C433">
            <v>0</v>
          </cell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>
            <v>0</v>
          </cell>
          <cell r="C435">
            <v>0</v>
          </cell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>
            <v>0</v>
          </cell>
          <cell r="C437">
            <v>0</v>
          </cell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>
            <v>0</v>
          </cell>
          <cell r="C439">
            <v>0</v>
          </cell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>
            <v>0</v>
          </cell>
          <cell r="C441">
            <v>0</v>
          </cell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>
            <v>0</v>
          </cell>
          <cell r="C443">
            <v>0</v>
          </cell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>
            <v>0</v>
          </cell>
          <cell r="C445">
            <v>0</v>
          </cell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>
            <v>0</v>
          </cell>
          <cell r="C447">
            <v>0</v>
          </cell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>
            <v>0</v>
          </cell>
          <cell r="C449">
            <v>0</v>
          </cell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>
            <v>0</v>
          </cell>
          <cell r="C451">
            <v>0</v>
          </cell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>
            <v>0</v>
          </cell>
          <cell r="C453">
            <v>0</v>
          </cell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>
            <v>0</v>
          </cell>
          <cell r="C455">
            <v>0</v>
          </cell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>
            <v>0</v>
          </cell>
          <cell r="C457">
            <v>0</v>
          </cell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>
            <v>0</v>
          </cell>
          <cell r="C459">
            <v>0</v>
          </cell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>
            <v>0</v>
          </cell>
          <cell r="C461">
            <v>0</v>
          </cell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>
            <v>0</v>
          </cell>
          <cell r="C463">
            <v>0</v>
          </cell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>
            <v>0</v>
          </cell>
          <cell r="C465">
            <v>0</v>
          </cell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>
            <v>0</v>
          </cell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>
            <v>0</v>
          </cell>
          <cell r="C467">
            <v>0</v>
          </cell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>
            <v>0</v>
          </cell>
          <cell r="C469">
            <v>0</v>
          </cell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>
            <v>0</v>
          </cell>
          <cell r="C471">
            <v>0</v>
          </cell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>
            <v>0</v>
          </cell>
          <cell r="C473">
            <v>0</v>
          </cell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>
            <v>0</v>
          </cell>
          <cell r="C475">
            <v>0</v>
          </cell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>
            <v>0</v>
          </cell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>
            <v>0</v>
          </cell>
          <cell r="C477">
            <v>0</v>
          </cell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>
            <v>0</v>
          </cell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>
            <v>0</v>
          </cell>
          <cell r="C479">
            <v>0</v>
          </cell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>
            <v>0</v>
          </cell>
          <cell r="C481">
            <v>0</v>
          </cell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>
            <v>0</v>
          </cell>
          <cell r="C483">
            <v>0</v>
          </cell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>
            <v>0</v>
          </cell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>
            <v>0</v>
          </cell>
          <cell r="C485">
            <v>0</v>
          </cell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>
            <v>0</v>
          </cell>
          <cell r="C487">
            <v>0</v>
          </cell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>
            <v>0</v>
          </cell>
          <cell r="C489">
            <v>0</v>
          </cell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>
            <v>0</v>
          </cell>
          <cell r="C491">
            <v>0</v>
          </cell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>
            <v>0</v>
          </cell>
          <cell r="C493">
            <v>0</v>
          </cell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>
            <v>0</v>
          </cell>
          <cell r="C495">
            <v>0</v>
          </cell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>
            <v>0</v>
          </cell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>
            <v>0</v>
          </cell>
          <cell r="C497">
            <v>0</v>
          </cell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>
            <v>0</v>
          </cell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>
            <v>0</v>
          </cell>
          <cell r="C499">
            <v>0</v>
          </cell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>
            <v>0</v>
          </cell>
          <cell r="C501">
            <v>0</v>
          </cell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>
            <v>0</v>
          </cell>
          <cell r="C503">
            <v>0</v>
          </cell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>
            <v>0</v>
          </cell>
          <cell r="C505">
            <v>0</v>
          </cell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>
            <v>0</v>
          </cell>
          <cell r="C507">
            <v>0</v>
          </cell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>
            <v>0</v>
          </cell>
          <cell r="C509">
            <v>0</v>
          </cell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>
            <v>0</v>
          </cell>
          <cell r="C511">
            <v>0</v>
          </cell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>
            <v>0</v>
          </cell>
          <cell r="C513">
            <v>0</v>
          </cell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>
            <v>0</v>
          </cell>
          <cell r="C515">
            <v>0</v>
          </cell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>
            <v>0</v>
          </cell>
          <cell r="C517">
            <v>0</v>
          </cell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>
            <v>0</v>
          </cell>
          <cell r="C519">
            <v>0</v>
          </cell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>
            <v>0</v>
          </cell>
          <cell r="C521">
            <v>0</v>
          </cell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>
            <v>0</v>
          </cell>
          <cell r="C523">
            <v>0</v>
          </cell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>
            <v>0</v>
          </cell>
          <cell r="C525">
            <v>0</v>
          </cell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>
            <v>0</v>
          </cell>
          <cell r="C527">
            <v>0</v>
          </cell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>
            <v>0</v>
          </cell>
          <cell r="C529">
            <v>0</v>
          </cell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>
            <v>0</v>
          </cell>
          <cell r="C531">
            <v>0</v>
          </cell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>
            <v>0</v>
          </cell>
          <cell r="C533">
            <v>0</v>
          </cell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>
            <v>0</v>
          </cell>
          <cell r="C535">
            <v>0</v>
          </cell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>
            <v>0</v>
          </cell>
          <cell r="C537">
            <v>0</v>
          </cell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>
            <v>0</v>
          </cell>
          <cell r="C539">
            <v>0</v>
          </cell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>
            <v>0</v>
          </cell>
          <cell r="C541">
            <v>0</v>
          </cell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>
            <v>0</v>
          </cell>
          <cell r="C543">
            <v>0</v>
          </cell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>
            <v>0</v>
          </cell>
          <cell r="C545">
            <v>0</v>
          </cell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>
            <v>0</v>
          </cell>
          <cell r="C547">
            <v>0</v>
          </cell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>
            <v>0</v>
          </cell>
          <cell r="C549">
            <v>0</v>
          </cell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>
            <v>0</v>
          </cell>
          <cell r="C551">
            <v>0</v>
          </cell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>
            <v>0</v>
          </cell>
          <cell r="C553">
            <v>0</v>
          </cell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>
            <v>0</v>
          </cell>
          <cell r="C555">
            <v>0</v>
          </cell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>
            <v>0</v>
          </cell>
          <cell r="C557">
            <v>0</v>
          </cell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>
            <v>0</v>
          </cell>
          <cell r="C559">
            <v>0</v>
          </cell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>
            <v>0</v>
          </cell>
          <cell r="C561">
            <v>0</v>
          </cell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>
            <v>0</v>
          </cell>
          <cell r="C563">
            <v>0</v>
          </cell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>
            <v>0</v>
          </cell>
          <cell r="C565">
            <v>0</v>
          </cell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>
            <v>0</v>
          </cell>
          <cell r="C567">
            <v>0</v>
          </cell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>
            <v>0</v>
          </cell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>
            <v>0</v>
          </cell>
          <cell r="C569">
            <v>0</v>
          </cell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>
            <v>0</v>
          </cell>
          <cell r="C571">
            <v>0</v>
          </cell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>
            <v>0</v>
          </cell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>
            <v>0</v>
          </cell>
          <cell r="C573">
            <v>0</v>
          </cell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>
            <v>0</v>
          </cell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>
            <v>0</v>
          </cell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>
            <v>0</v>
          </cell>
          <cell r="C575">
            <v>0</v>
          </cell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>
            <v>0</v>
          </cell>
          <cell r="C577">
            <v>0</v>
          </cell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>
            <v>0</v>
          </cell>
          <cell r="C579">
            <v>0</v>
          </cell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>
            <v>0</v>
          </cell>
          <cell r="C581">
            <v>0</v>
          </cell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>
            <v>0</v>
          </cell>
          <cell r="C583">
            <v>0</v>
          </cell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>
            <v>0</v>
          </cell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>
            <v>0</v>
          </cell>
          <cell r="C585">
            <v>0</v>
          </cell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>
            <v>0</v>
          </cell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>
            <v>0</v>
          </cell>
          <cell r="C587">
            <v>0</v>
          </cell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>
            <v>0</v>
          </cell>
          <cell r="C589">
            <v>0</v>
          </cell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>
            <v>0</v>
          </cell>
          <cell r="C591">
            <v>0</v>
          </cell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>
            <v>0</v>
          </cell>
          <cell r="C593">
            <v>0</v>
          </cell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>
            <v>0</v>
          </cell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>
            <v>0</v>
          </cell>
          <cell r="C595">
            <v>0</v>
          </cell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>
            <v>0</v>
          </cell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>
            <v>0</v>
          </cell>
          <cell r="C597">
            <v>0</v>
          </cell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>
            <v>0</v>
          </cell>
          <cell r="C599">
            <v>0</v>
          </cell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>
            <v>0</v>
          </cell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>
            <v>0</v>
          </cell>
          <cell r="C601">
            <v>0</v>
          </cell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>
            <v>0</v>
          </cell>
          <cell r="C603">
            <v>0</v>
          </cell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>
            <v>0</v>
          </cell>
          <cell r="C605">
            <v>0</v>
          </cell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>
            <v>0</v>
          </cell>
          <cell r="C607">
            <v>0</v>
          </cell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>
            <v>0</v>
          </cell>
          <cell r="C609">
            <v>0</v>
          </cell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>
            <v>0</v>
          </cell>
          <cell r="C611">
            <v>0</v>
          </cell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>
            <v>0</v>
          </cell>
          <cell r="C613">
            <v>0</v>
          </cell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>
            <v>0</v>
          </cell>
          <cell r="C615">
            <v>0</v>
          </cell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>
            <v>0</v>
          </cell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>
            <v>0</v>
          </cell>
          <cell r="C617">
            <v>0</v>
          </cell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>
            <v>0</v>
          </cell>
          <cell r="C619">
            <v>0</v>
          </cell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>
            <v>0</v>
          </cell>
          <cell r="C621">
            <v>0</v>
          </cell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>
            <v>0</v>
          </cell>
          <cell r="C623">
            <v>0</v>
          </cell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>
            <v>0</v>
          </cell>
          <cell r="C625">
            <v>0</v>
          </cell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>
            <v>0</v>
          </cell>
          <cell r="C627">
            <v>0</v>
          </cell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>
            <v>0</v>
          </cell>
          <cell r="C629">
            <v>0</v>
          </cell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>
            <v>0</v>
          </cell>
          <cell r="C631">
            <v>0</v>
          </cell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>
            <v>0</v>
          </cell>
          <cell r="C633">
            <v>0</v>
          </cell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>
            <v>0</v>
          </cell>
          <cell r="C635">
            <v>0</v>
          </cell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>
            <v>0</v>
          </cell>
          <cell r="C637">
            <v>0</v>
          </cell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>
            <v>0</v>
          </cell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>
            <v>0</v>
          </cell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>
            <v>0</v>
          </cell>
          <cell r="C639">
            <v>0</v>
          </cell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>
            <v>0</v>
          </cell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>
            <v>0</v>
          </cell>
          <cell r="C641">
            <v>0</v>
          </cell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>
            <v>0</v>
          </cell>
          <cell r="C643">
            <v>0</v>
          </cell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>
            <v>0</v>
          </cell>
          <cell r="C645">
            <v>0</v>
          </cell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>
            <v>0</v>
          </cell>
          <cell r="C647">
            <v>0</v>
          </cell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>
            <v>0</v>
          </cell>
          <cell r="C649">
            <v>0</v>
          </cell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>
            <v>0</v>
          </cell>
          <cell r="C651">
            <v>0</v>
          </cell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>
            <v>0</v>
          </cell>
          <cell r="C653">
            <v>0</v>
          </cell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>
            <v>0</v>
          </cell>
          <cell r="C655">
            <v>0</v>
          </cell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>
            <v>0</v>
          </cell>
          <cell r="C657">
            <v>0</v>
          </cell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>
            <v>0</v>
          </cell>
          <cell r="C659">
            <v>0</v>
          </cell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>
            <v>0</v>
          </cell>
          <cell r="C661">
            <v>0</v>
          </cell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>
            <v>0</v>
          </cell>
          <cell r="C663">
            <v>0</v>
          </cell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>
            <v>0</v>
          </cell>
          <cell r="C665">
            <v>0</v>
          </cell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>
            <v>0</v>
          </cell>
          <cell r="C667">
            <v>0</v>
          </cell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>
            <v>0</v>
          </cell>
          <cell r="C669">
            <v>0</v>
          </cell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>
            <v>0</v>
          </cell>
          <cell r="C671">
            <v>0</v>
          </cell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>
            <v>0</v>
          </cell>
          <cell r="C673">
            <v>0</v>
          </cell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>
            <v>0</v>
          </cell>
          <cell r="C675">
            <v>0</v>
          </cell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>
            <v>0</v>
          </cell>
          <cell r="C677">
            <v>0</v>
          </cell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>
            <v>0</v>
          </cell>
          <cell r="C679">
            <v>0</v>
          </cell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>
            <v>0</v>
          </cell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>
            <v>0</v>
          </cell>
          <cell r="C681">
            <v>0</v>
          </cell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>
            <v>0</v>
          </cell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>
            <v>0</v>
          </cell>
          <cell r="C683">
            <v>0</v>
          </cell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>
            <v>0</v>
          </cell>
          <cell r="C685">
            <v>0</v>
          </cell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>
            <v>0</v>
          </cell>
          <cell r="C687">
            <v>0</v>
          </cell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>
            <v>0</v>
          </cell>
          <cell r="C689">
            <v>0</v>
          </cell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>
            <v>0</v>
          </cell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>
            <v>0</v>
          </cell>
          <cell r="C691">
            <v>0</v>
          </cell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>
            <v>0</v>
          </cell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>
            <v>0</v>
          </cell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>
            <v>0</v>
          </cell>
          <cell r="C693">
            <v>0</v>
          </cell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>
            <v>0</v>
          </cell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>
            <v>0</v>
          </cell>
          <cell r="C695">
            <v>0</v>
          </cell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>
            <v>0</v>
          </cell>
          <cell r="C697">
            <v>0</v>
          </cell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>
            <v>0</v>
          </cell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>
            <v>0</v>
          </cell>
          <cell r="C699">
            <v>0</v>
          </cell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>
            <v>0</v>
          </cell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>
            <v>0</v>
          </cell>
          <cell r="C701">
            <v>0</v>
          </cell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>
            <v>0</v>
          </cell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>
            <v>0</v>
          </cell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>
            <v>0</v>
          </cell>
          <cell r="C703">
            <v>0</v>
          </cell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>
            <v>0</v>
          </cell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>
            <v>0</v>
          </cell>
          <cell r="C705">
            <v>0</v>
          </cell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>
            <v>0</v>
          </cell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>
            <v>0</v>
          </cell>
          <cell r="C707">
            <v>0</v>
          </cell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>
            <v>0</v>
          </cell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>
            <v>0</v>
          </cell>
          <cell r="C709">
            <v>0</v>
          </cell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>
            <v>0</v>
          </cell>
          <cell r="C711">
            <v>0</v>
          </cell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>
            <v>0</v>
          </cell>
          <cell r="C713">
            <v>0</v>
          </cell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>
            <v>0</v>
          </cell>
          <cell r="C715">
            <v>0</v>
          </cell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>
            <v>0</v>
          </cell>
          <cell r="C717">
            <v>0</v>
          </cell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>
            <v>0</v>
          </cell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>
            <v>0</v>
          </cell>
          <cell r="C719">
            <v>0</v>
          </cell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>
            <v>0</v>
          </cell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>
            <v>0</v>
          </cell>
          <cell r="C721">
            <v>0</v>
          </cell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>
            <v>0</v>
          </cell>
          <cell r="C723">
            <v>0</v>
          </cell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>
            <v>0</v>
          </cell>
          <cell r="C725">
            <v>0</v>
          </cell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>
            <v>0</v>
          </cell>
          <cell r="C727">
            <v>0</v>
          </cell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>
            <v>0</v>
          </cell>
          <cell r="C729">
            <v>0</v>
          </cell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>
            <v>0</v>
          </cell>
          <cell r="C731">
            <v>0</v>
          </cell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>
            <v>0</v>
          </cell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>
            <v>0</v>
          </cell>
          <cell r="C733">
            <v>0</v>
          </cell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>
            <v>0</v>
          </cell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>
            <v>0</v>
          </cell>
          <cell r="C735">
            <v>0</v>
          </cell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>
            <v>0</v>
          </cell>
          <cell r="C737">
            <v>0</v>
          </cell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>
            <v>0</v>
          </cell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>
            <v>0</v>
          </cell>
          <cell r="C739">
            <v>0</v>
          </cell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>
            <v>0</v>
          </cell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>
            <v>0</v>
          </cell>
          <cell r="C741">
            <v>0</v>
          </cell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>
            <v>0</v>
          </cell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>
            <v>0</v>
          </cell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>
            <v>0</v>
          </cell>
          <cell r="C743">
            <v>0</v>
          </cell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>
            <v>0</v>
          </cell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>
            <v>0</v>
          </cell>
          <cell r="C745">
            <v>0</v>
          </cell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>
            <v>0</v>
          </cell>
          <cell r="C747">
            <v>0</v>
          </cell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>
            <v>0</v>
          </cell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>
            <v>0</v>
          </cell>
          <cell r="C749">
            <v>0</v>
          </cell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>
            <v>0</v>
          </cell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>
            <v>0</v>
          </cell>
          <cell r="C751">
            <v>0</v>
          </cell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>
            <v>0</v>
          </cell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>
            <v>0</v>
          </cell>
          <cell r="C753">
            <v>0</v>
          </cell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>
            <v>0</v>
          </cell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>
            <v>0</v>
          </cell>
          <cell r="C755">
            <v>0</v>
          </cell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>
            <v>0</v>
          </cell>
          <cell r="C757">
            <v>0</v>
          </cell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>
            <v>0</v>
          </cell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>
            <v>0</v>
          </cell>
          <cell r="C759">
            <v>0</v>
          </cell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>
            <v>0</v>
          </cell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>
            <v>0</v>
          </cell>
          <cell r="C761">
            <v>0</v>
          </cell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>
            <v>0</v>
          </cell>
          <cell r="C763">
            <v>0</v>
          </cell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>
            <v>0</v>
          </cell>
          <cell r="C765">
            <v>0</v>
          </cell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>
            <v>0</v>
          </cell>
          <cell r="C767">
            <v>0</v>
          </cell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>
            <v>0</v>
          </cell>
          <cell r="C769">
            <v>0</v>
          </cell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>
            <v>0</v>
          </cell>
          <cell r="C771">
            <v>0</v>
          </cell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>
            <v>0</v>
          </cell>
          <cell r="C773">
            <v>0</v>
          </cell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>
            <v>0</v>
          </cell>
          <cell r="C775">
            <v>0</v>
          </cell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>
            <v>0</v>
          </cell>
          <cell r="C777">
            <v>0</v>
          </cell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>
            <v>0</v>
          </cell>
          <cell r="C779">
            <v>0</v>
          </cell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>
            <v>0</v>
          </cell>
          <cell r="C781">
            <v>0</v>
          </cell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>
            <v>0</v>
          </cell>
          <cell r="C783">
            <v>0</v>
          </cell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>
            <v>0</v>
          </cell>
          <cell r="C785">
            <v>0</v>
          </cell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>
            <v>0</v>
          </cell>
          <cell r="C787">
            <v>0</v>
          </cell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>
            <v>0</v>
          </cell>
          <cell r="C789">
            <v>0</v>
          </cell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>
            <v>0</v>
          </cell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>
            <v>0</v>
          </cell>
          <cell r="C791">
            <v>0</v>
          </cell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>
            <v>0</v>
          </cell>
          <cell r="C793">
            <v>0</v>
          </cell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>
            <v>0</v>
          </cell>
          <cell r="C795">
            <v>0</v>
          </cell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>
            <v>0</v>
          </cell>
          <cell r="C797">
            <v>0</v>
          </cell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>
            <v>0</v>
          </cell>
          <cell r="C799">
            <v>0</v>
          </cell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>
            <v>0</v>
          </cell>
          <cell r="C801">
            <v>0</v>
          </cell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>
            <v>0</v>
          </cell>
          <cell r="C803">
            <v>0</v>
          </cell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>
            <v>0</v>
          </cell>
          <cell r="C805">
            <v>0</v>
          </cell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>
            <v>0</v>
          </cell>
          <cell r="C807">
            <v>0</v>
          </cell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>
            <v>0</v>
          </cell>
          <cell r="C809">
            <v>0</v>
          </cell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>
            <v>0</v>
          </cell>
          <cell r="C811">
            <v>0</v>
          </cell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>
            <v>0</v>
          </cell>
          <cell r="C813">
            <v>0</v>
          </cell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>
            <v>0</v>
          </cell>
          <cell r="C815">
            <v>0</v>
          </cell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>
            <v>0</v>
          </cell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>
            <v>0</v>
          </cell>
          <cell r="C817">
            <v>0</v>
          </cell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>
            <v>0</v>
          </cell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>
            <v>0</v>
          </cell>
          <cell r="C819">
            <v>0</v>
          </cell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>
            <v>0</v>
          </cell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>
            <v>0</v>
          </cell>
          <cell r="C821">
            <v>0</v>
          </cell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>
            <v>0</v>
          </cell>
          <cell r="C823">
            <v>0</v>
          </cell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>
            <v>0</v>
          </cell>
          <cell r="C825">
            <v>0</v>
          </cell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>
            <v>0</v>
          </cell>
          <cell r="C827">
            <v>0</v>
          </cell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>
            <v>0</v>
          </cell>
          <cell r="C829">
            <v>0</v>
          </cell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>
            <v>0</v>
          </cell>
          <cell r="C831">
            <v>0</v>
          </cell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>
            <v>0</v>
          </cell>
          <cell r="C833">
            <v>0</v>
          </cell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>
            <v>0</v>
          </cell>
          <cell r="C835">
            <v>0</v>
          </cell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>
            <v>0</v>
          </cell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>
            <v>0</v>
          </cell>
          <cell r="C837">
            <v>0</v>
          </cell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>
            <v>0</v>
          </cell>
          <cell r="C839">
            <v>0</v>
          </cell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>
            <v>0</v>
          </cell>
          <cell r="C841">
            <v>0</v>
          </cell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>
            <v>0</v>
          </cell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>
            <v>0</v>
          </cell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>
            <v>0</v>
          </cell>
          <cell r="B845">
            <v>0</v>
          </cell>
          <cell r="C845">
            <v>0</v>
          </cell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>
            <v>0</v>
          </cell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>
            <v>0</v>
          </cell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>
            <v>0</v>
          </cell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>
            <v>0</v>
          </cell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>
            <v>0</v>
          </cell>
          <cell r="B849">
            <v>0</v>
          </cell>
          <cell r="C849">
            <v>0</v>
          </cell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>
            <v>0</v>
          </cell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>
            <v>0</v>
          </cell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>
            <v>0</v>
          </cell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>
            <v>0</v>
          </cell>
          <cell r="B855">
            <v>0</v>
          </cell>
          <cell r="C855">
            <v>0</v>
          </cell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>
            <v>0</v>
          </cell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A858">
            <v>0</v>
          </cell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>
            <v>0</v>
          </cell>
          <cell r="AF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>
            <v>0</v>
          </cell>
          <cell r="AF859">
            <v>0</v>
          </cell>
        </row>
        <row r="860">
          <cell r="A860">
            <v>0</v>
          </cell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>
            <v>0</v>
          </cell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>
            <v>0</v>
          </cell>
          <cell r="AC862">
            <v>0</v>
          </cell>
          <cell r="AD862">
            <v>0</v>
          </cell>
          <cell r="AF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>
            <v>0</v>
          </cell>
          <cell r="AC863">
            <v>0</v>
          </cell>
          <cell r="AD863">
            <v>0</v>
          </cell>
          <cell r="AF863">
            <v>0</v>
          </cell>
        </row>
        <row r="864">
          <cell r="A864">
            <v>0</v>
          </cell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F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0</v>
          </cell>
        </row>
        <row r="866">
          <cell r="A866">
            <v>0</v>
          </cell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>
            <v>0</v>
          </cell>
          <cell r="AF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>
            <v>0</v>
          </cell>
          <cell r="AF867">
            <v>0</v>
          </cell>
        </row>
        <row r="868">
          <cell r="A868">
            <v>0</v>
          </cell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F869">
            <v>0</v>
          </cell>
        </row>
        <row r="870">
          <cell r="A870">
            <v>0</v>
          </cell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>
            <v>0</v>
          </cell>
          <cell r="AE871">
            <v>0</v>
          </cell>
          <cell r="AF871">
            <v>0</v>
          </cell>
        </row>
        <row r="872">
          <cell r="A872">
            <v>0</v>
          </cell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A874">
            <v>0</v>
          </cell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>
            <v>0</v>
          </cell>
          <cell r="AC874">
            <v>0</v>
          </cell>
          <cell r="AD874">
            <v>0</v>
          </cell>
          <cell r="AF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>
            <v>0</v>
          </cell>
          <cell r="AC875">
            <v>0</v>
          </cell>
          <cell r="AD875">
            <v>0</v>
          </cell>
          <cell r="AF875">
            <v>0</v>
          </cell>
        </row>
        <row r="876">
          <cell r="A876">
            <v>0</v>
          </cell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>
            <v>0</v>
          </cell>
          <cell r="AF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>
            <v>0</v>
          </cell>
          <cell r="AF877">
            <v>0</v>
          </cell>
        </row>
        <row r="878">
          <cell r="A878">
            <v>0</v>
          </cell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F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</v>
          </cell>
        </row>
        <row r="880">
          <cell r="A880">
            <v>0</v>
          </cell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>
            <v>0</v>
          </cell>
          <cell r="AE881">
            <v>0</v>
          </cell>
          <cell r="AF881">
            <v>0</v>
          </cell>
        </row>
        <row r="882">
          <cell r="A882">
            <v>0</v>
          </cell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>
            <v>0</v>
          </cell>
          <cell r="AF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>
            <v>0</v>
          </cell>
          <cell r="AF883">
            <v>0</v>
          </cell>
        </row>
        <row r="884">
          <cell r="A884">
            <v>0</v>
          </cell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>
            <v>0</v>
          </cell>
          <cell r="AC884">
            <v>0</v>
          </cell>
          <cell r="AD884">
            <v>0</v>
          </cell>
          <cell r="AF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>
            <v>0</v>
          </cell>
          <cell r="AC885">
            <v>0</v>
          </cell>
          <cell r="AD885">
            <v>0</v>
          </cell>
          <cell r="AF885">
            <v>0</v>
          </cell>
        </row>
        <row r="886">
          <cell r="A886">
            <v>0</v>
          </cell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>
            <v>0</v>
          </cell>
          <cell r="AE886">
            <v>0</v>
          </cell>
          <cell r="AF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A888">
            <v>0</v>
          </cell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>
            <v>0</v>
          </cell>
          <cell r="AF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F889">
            <v>0</v>
          </cell>
        </row>
        <row r="890">
          <cell r="A890">
            <v>0</v>
          </cell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>
            <v>0</v>
          </cell>
          <cell r="AE891">
            <v>0</v>
          </cell>
          <cell r="AF891">
            <v>0</v>
          </cell>
        </row>
        <row r="892">
          <cell r="A892">
            <v>0</v>
          </cell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>
            <v>0</v>
          </cell>
          <cell r="AF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>
            <v>0</v>
          </cell>
          <cell r="AF893">
            <v>0</v>
          </cell>
        </row>
        <row r="894">
          <cell r="A894">
            <v>0</v>
          </cell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F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</v>
          </cell>
        </row>
        <row r="896">
          <cell r="A896">
            <v>0</v>
          </cell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>
            <v>0</v>
          </cell>
          <cell r="AF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>
            <v>0</v>
          </cell>
          <cell r="AF897">
            <v>0</v>
          </cell>
        </row>
        <row r="898">
          <cell r="A898">
            <v>0</v>
          </cell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>
            <v>0</v>
          </cell>
          <cell r="AF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>
            <v>0</v>
          </cell>
          <cell r="AF899">
            <v>0</v>
          </cell>
        </row>
        <row r="900">
          <cell r="A900">
            <v>0</v>
          </cell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>
            <v>0</v>
          </cell>
          <cell r="AF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>
            <v>0</v>
          </cell>
          <cell r="AF901">
            <v>0</v>
          </cell>
        </row>
        <row r="902">
          <cell r="A902">
            <v>0</v>
          </cell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>
            <v>0</v>
          </cell>
          <cell r="AE903">
            <v>0</v>
          </cell>
          <cell r="AF903">
            <v>0</v>
          </cell>
        </row>
        <row r="904">
          <cell r="A904">
            <v>0</v>
          </cell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</v>
          </cell>
        </row>
        <row r="906">
          <cell r="A906">
            <v>0</v>
          </cell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0</v>
          </cell>
        </row>
        <row r="908">
          <cell r="A908">
            <v>0</v>
          </cell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F909">
            <v>0</v>
          </cell>
        </row>
        <row r="910">
          <cell r="A910">
            <v>0</v>
          </cell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>
            <v>0</v>
          </cell>
          <cell r="AF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>
            <v>0</v>
          </cell>
          <cell r="AF911">
            <v>0</v>
          </cell>
        </row>
        <row r="912">
          <cell r="A912">
            <v>0</v>
          </cell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>
            <v>0</v>
          </cell>
          <cell r="AF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>
            <v>0</v>
          </cell>
          <cell r="AF913">
            <v>0</v>
          </cell>
        </row>
        <row r="914">
          <cell r="A914">
            <v>0</v>
          </cell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>
            <v>0</v>
          </cell>
          <cell r="AE915">
            <v>0</v>
          </cell>
          <cell r="AF915">
            <v>0</v>
          </cell>
        </row>
        <row r="916">
          <cell r="A916">
            <v>0</v>
          </cell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>
            <v>0</v>
          </cell>
          <cell r="AC916">
            <v>0</v>
          </cell>
          <cell r="AD916">
            <v>0</v>
          </cell>
          <cell r="AF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>
            <v>0</v>
          </cell>
          <cell r="AC917">
            <v>0</v>
          </cell>
          <cell r="AD917">
            <v>0</v>
          </cell>
          <cell r="AF917">
            <v>0</v>
          </cell>
        </row>
        <row r="918">
          <cell r="A918">
            <v>0</v>
          </cell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>
            <v>0</v>
          </cell>
          <cell r="AF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>
            <v>0</v>
          </cell>
          <cell r="AF919">
            <v>0</v>
          </cell>
        </row>
        <row r="920">
          <cell r="A920">
            <v>0</v>
          </cell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>
            <v>0</v>
          </cell>
          <cell r="AF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>
            <v>0</v>
          </cell>
          <cell r="AF921">
            <v>0</v>
          </cell>
        </row>
        <row r="922">
          <cell r="A922">
            <v>0</v>
          </cell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>
            <v>0</v>
          </cell>
          <cell r="AC922">
            <v>0</v>
          </cell>
          <cell r="AD922">
            <v>0</v>
          </cell>
          <cell r="AF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>
            <v>0</v>
          </cell>
          <cell r="AC923">
            <v>0</v>
          </cell>
          <cell r="AD923">
            <v>0</v>
          </cell>
          <cell r="AF923">
            <v>0</v>
          </cell>
        </row>
        <row r="924">
          <cell r="A924">
            <v>0</v>
          </cell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0</v>
          </cell>
        </row>
        <row r="926">
          <cell r="A926">
            <v>0</v>
          </cell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>
            <v>0</v>
          </cell>
          <cell r="AE926">
            <v>0</v>
          </cell>
          <cell r="AF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>
            <v>0</v>
          </cell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>
            <v>0</v>
          </cell>
          <cell r="AE928">
            <v>0</v>
          </cell>
          <cell r="AF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>
            <v>0</v>
          </cell>
          <cell r="AE929">
            <v>0</v>
          </cell>
          <cell r="AF929">
            <v>0</v>
          </cell>
        </row>
        <row r="930">
          <cell r="A930">
            <v>0</v>
          </cell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>
            <v>0</v>
          </cell>
          <cell r="AF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>
            <v>0</v>
          </cell>
          <cell r="AF931">
            <v>0</v>
          </cell>
        </row>
        <row r="932">
          <cell r="A932">
            <v>0</v>
          </cell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>
            <v>0</v>
          </cell>
          <cell r="AC932">
            <v>0</v>
          </cell>
          <cell r="AD932">
            <v>0</v>
          </cell>
          <cell r="AF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F933">
            <v>0</v>
          </cell>
        </row>
        <row r="934">
          <cell r="A934">
            <v>0</v>
          </cell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F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</v>
          </cell>
        </row>
        <row r="936">
          <cell r="A936">
            <v>0</v>
          </cell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>
            <v>0</v>
          </cell>
          <cell r="AF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>
            <v>0</v>
          </cell>
          <cell r="AF937">
            <v>0</v>
          </cell>
        </row>
        <row r="938">
          <cell r="A938">
            <v>0</v>
          </cell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>
            <v>0</v>
          </cell>
          <cell r="AC938">
            <v>0</v>
          </cell>
          <cell r="AD938">
            <v>0</v>
          </cell>
          <cell r="AF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>
            <v>0</v>
          </cell>
          <cell r="AC939">
            <v>0</v>
          </cell>
          <cell r="AD939">
            <v>0</v>
          </cell>
          <cell r="AF939">
            <v>0</v>
          </cell>
        </row>
        <row r="940">
          <cell r="A940">
            <v>0</v>
          </cell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>
            <v>0</v>
          </cell>
          <cell r="AC941">
            <v>0</v>
          </cell>
          <cell r="AD941">
            <v>0</v>
          </cell>
          <cell r="AF941">
            <v>0</v>
          </cell>
        </row>
        <row r="942">
          <cell r="A942">
            <v>0</v>
          </cell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F943">
            <v>0</v>
          </cell>
        </row>
        <row r="944">
          <cell r="A944">
            <v>0</v>
          </cell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>
            <v>0</v>
          </cell>
          <cell r="AE944">
            <v>0</v>
          </cell>
          <cell r="AF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>
            <v>0</v>
          </cell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>
            <v>0</v>
          </cell>
          <cell r="AC946">
            <v>0</v>
          </cell>
          <cell r="AD946">
            <v>0</v>
          </cell>
          <cell r="AF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>
            <v>0</v>
          </cell>
          <cell r="AC947">
            <v>0</v>
          </cell>
          <cell r="AD947">
            <v>0</v>
          </cell>
          <cell r="AF947">
            <v>0</v>
          </cell>
        </row>
        <row r="948">
          <cell r="A948">
            <v>0</v>
          </cell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F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0</v>
          </cell>
        </row>
        <row r="950">
          <cell r="A950">
            <v>0</v>
          </cell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>
            <v>0</v>
          </cell>
          <cell r="AF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>
            <v>0</v>
          </cell>
          <cell r="AF951">
            <v>0</v>
          </cell>
        </row>
        <row r="952">
          <cell r="A952">
            <v>0</v>
          </cell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>
            <v>0</v>
          </cell>
          <cell r="AF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>
            <v>0</v>
          </cell>
          <cell r="AF953">
            <v>0</v>
          </cell>
        </row>
        <row r="954">
          <cell r="A954">
            <v>0</v>
          </cell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F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>
            <v>0</v>
          </cell>
          <cell r="AC955">
            <v>0</v>
          </cell>
          <cell r="AD955">
            <v>0</v>
          </cell>
          <cell r="AF955">
            <v>0</v>
          </cell>
        </row>
        <row r="956">
          <cell r="A956">
            <v>0</v>
          </cell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F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>
            <v>0</v>
          </cell>
          <cell r="AF957">
            <v>0</v>
          </cell>
        </row>
        <row r="958">
          <cell r="A958">
            <v>0</v>
          </cell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>
            <v>0</v>
          </cell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>
            <v>0</v>
          </cell>
          <cell r="AF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>
            <v>0</v>
          </cell>
          <cell r="AF961">
            <v>0</v>
          </cell>
        </row>
        <row r="962">
          <cell r="A962">
            <v>0</v>
          </cell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>
            <v>0</v>
          </cell>
          <cell r="AC962">
            <v>0</v>
          </cell>
          <cell r="AD962">
            <v>0</v>
          </cell>
          <cell r="AF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>
            <v>0</v>
          </cell>
          <cell r="AC963">
            <v>0</v>
          </cell>
          <cell r="AD963">
            <v>0</v>
          </cell>
          <cell r="AF963">
            <v>0</v>
          </cell>
        </row>
        <row r="964">
          <cell r="A964">
            <v>0</v>
          </cell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>
            <v>0</v>
          </cell>
          <cell r="AE964">
            <v>0</v>
          </cell>
          <cell r="AF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>
            <v>0</v>
          </cell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>
            <v>0</v>
          </cell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>
            <v>0</v>
          </cell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>
            <v>0</v>
          </cell>
          <cell r="AF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F971">
            <v>0</v>
          </cell>
        </row>
        <row r="972">
          <cell r="A972">
            <v>0</v>
          </cell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>
            <v>0</v>
          </cell>
          <cell r="AC972">
            <v>0</v>
          </cell>
          <cell r="AD972">
            <v>0</v>
          </cell>
          <cell r="AF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>
            <v>0</v>
          </cell>
          <cell r="AC973">
            <v>0</v>
          </cell>
          <cell r="AD973">
            <v>0</v>
          </cell>
          <cell r="AF973">
            <v>0</v>
          </cell>
        </row>
        <row r="974">
          <cell r="A974">
            <v>0</v>
          </cell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>
            <v>0</v>
          </cell>
          <cell r="AC974">
            <v>0</v>
          </cell>
          <cell r="AD974">
            <v>0</v>
          </cell>
          <cell r="AF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>
            <v>0</v>
          </cell>
          <cell r="AC975">
            <v>0</v>
          </cell>
          <cell r="AD975">
            <v>0</v>
          </cell>
          <cell r="AF975">
            <v>0</v>
          </cell>
        </row>
        <row r="976">
          <cell r="A976">
            <v>0</v>
          </cell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>
            <v>0</v>
          </cell>
          <cell r="AF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>
            <v>0</v>
          </cell>
          <cell r="AF977">
            <v>0</v>
          </cell>
        </row>
        <row r="978">
          <cell r="A978">
            <v>0</v>
          </cell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>
            <v>0</v>
          </cell>
          <cell r="AF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>
            <v>0</v>
          </cell>
          <cell r="AF979">
            <v>0</v>
          </cell>
        </row>
        <row r="980">
          <cell r="A980">
            <v>0</v>
          </cell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F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0</v>
          </cell>
        </row>
        <row r="982">
          <cell r="A982">
            <v>0</v>
          </cell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>
            <v>0</v>
          </cell>
          <cell r="AF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>
            <v>0</v>
          </cell>
          <cell r="AF983">
            <v>0</v>
          </cell>
        </row>
        <row r="984">
          <cell r="A984">
            <v>0</v>
          </cell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A986">
            <v>0</v>
          </cell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A988">
            <v>0</v>
          </cell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>
            <v>0</v>
          </cell>
          <cell r="AC988">
            <v>0</v>
          </cell>
          <cell r="AD988">
            <v>0</v>
          </cell>
          <cell r="AF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F989">
            <v>0</v>
          </cell>
        </row>
        <row r="990">
          <cell r="A990">
            <v>0</v>
          </cell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0</v>
          </cell>
        </row>
        <row r="992">
          <cell r="A992">
            <v>0</v>
          </cell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>
            <v>0</v>
          </cell>
          <cell r="AE993">
            <v>0</v>
          </cell>
          <cell r="AF993">
            <v>0</v>
          </cell>
        </row>
        <row r="994">
          <cell r="A994">
            <v>0</v>
          </cell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F995">
            <v>0</v>
          </cell>
        </row>
        <row r="996">
          <cell r="A996">
            <v>0</v>
          </cell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>
            <v>0</v>
          </cell>
          <cell r="AE996">
            <v>0</v>
          </cell>
          <cell r="AF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>
            <v>0</v>
          </cell>
          <cell r="AE997">
            <v>0</v>
          </cell>
          <cell r="AF997">
            <v>0</v>
          </cell>
        </row>
        <row r="998">
          <cell r="A998">
            <v>0</v>
          </cell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>
            <v>0</v>
          </cell>
          <cell r="AF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>
            <v>0</v>
          </cell>
          <cell r="AF999">
            <v>0</v>
          </cell>
        </row>
        <row r="1000">
          <cell r="A1000">
            <v>0</v>
          </cell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A1002">
            <v>0</v>
          </cell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>
            <v>0</v>
          </cell>
          <cell r="AC1002">
            <v>0</v>
          </cell>
          <cell r="AD1002">
            <v>0</v>
          </cell>
          <cell r="AF1002">
            <v>0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>
            <v>0</v>
          </cell>
          <cell r="AC1003">
            <v>0</v>
          </cell>
          <cell r="AD1003">
            <v>0</v>
          </cell>
          <cell r="AF1003">
            <v>0</v>
          </cell>
        </row>
        <row r="1004">
          <cell r="A1004">
            <v>0</v>
          </cell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>
            <v>0</v>
          </cell>
          <cell r="AF1004">
            <v>0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>
            <v>0</v>
          </cell>
          <cell r="AF1005">
            <v>0</v>
          </cell>
        </row>
        <row r="1006">
          <cell r="A1006">
            <v>0</v>
          </cell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>
            <v>0</v>
          </cell>
          <cell r="AC1006">
            <v>0</v>
          </cell>
          <cell r="AD1006">
            <v>0</v>
          </cell>
          <cell r="AF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>
            <v>0</v>
          </cell>
          <cell r="AC1007">
            <v>0</v>
          </cell>
          <cell r="AD1007">
            <v>0</v>
          </cell>
          <cell r="AF1007">
            <v>0</v>
          </cell>
        </row>
        <row r="1008">
          <cell r="A1008">
            <v>0</v>
          </cell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A1010">
            <v>0</v>
          </cell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>
            <v>0</v>
          </cell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>
            <v>0</v>
          </cell>
          <cell r="AF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>
            <v>0</v>
          </cell>
          <cell r="AF1013">
            <v>0</v>
          </cell>
        </row>
        <row r="1014">
          <cell r="A1014">
            <v>0</v>
          </cell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0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F1015">
            <v>0</v>
          </cell>
        </row>
        <row r="1016">
          <cell r="A1016">
            <v>0</v>
          </cell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>
            <v>0</v>
          </cell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>
            <v>0</v>
          </cell>
          <cell r="AF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>
            <v>0</v>
          </cell>
          <cell r="AF1019">
            <v>0</v>
          </cell>
        </row>
        <row r="1020">
          <cell r="A1020">
            <v>0</v>
          </cell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>
            <v>0</v>
          </cell>
          <cell r="AF1020">
            <v>0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>
            <v>0</v>
          </cell>
          <cell r="AF1021">
            <v>0</v>
          </cell>
        </row>
        <row r="1022">
          <cell r="A1022">
            <v>0</v>
          </cell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>
            <v>0</v>
          </cell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>
            <v>0</v>
          </cell>
          <cell r="AC1024">
            <v>0</v>
          </cell>
          <cell r="AD1024">
            <v>0</v>
          </cell>
          <cell r="AF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>
            <v>0</v>
          </cell>
          <cell r="AC1025">
            <v>0</v>
          </cell>
          <cell r="AD1025">
            <v>0</v>
          </cell>
          <cell r="AF1025">
            <v>0</v>
          </cell>
        </row>
        <row r="1026">
          <cell r="A1026">
            <v>0</v>
          </cell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0</v>
          </cell>
        </row>
        <row r="1028">
          <cell r="A1028">
            <v>0</v>
          </cell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A1030">
            <v>0</v>
          </cell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>
            <v>0</v>
          </cell>
          <cell r="AF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>
            <v>0</v>
          </cell>
          <cell r="AF1031">
            <v>0</v>
          </cell>
        </row>
        <row r="1032">
          <cell r="A1032">
            <v>0</v>
          </cell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>
            <v>0</v>
          </cell>
          <cell r="AC1032">
            <v>0</v>
          </cell>
          <cell r="AD1032">
            <v>0</v>
          </cell>
          <cell r="AF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F1033">
            <v>0</v>
          </cell>
        </row>
        <row r="1034">
          <cell r="A1034">
            <v>0</v>
          </cell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>
            <v>0</v>
          </cell>
          <cell r="AF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>
            <v>0</v>
          </cell>
          <cell r="AF1035">
            <v>0</v>
          </cell>
        </row>
        <row r="1036">
          <cell r="A1036">
            <v>0</v>
          </cell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>
            <v>0</v>
          </cell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A1040">
            <v>0</v>
          </cell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F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F1041">
            <v>0</v>
          </cell>
        </row>
        <row r="1042">
          <cell r="A1042">
            <v>0</v>
          </cell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F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F1043">
            <v>0</v>
          </cell>
        </row>
        <row r="1044">
          <cell r="A1044">
            <v>0</v>
          </cell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F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F1045">
            <v>0</v>
          </cell>
        </row>
        <row r="1046">
          <cell r="A1046">
            <v>0</v>
          </cell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A1048">
            <v>0</v>
          </cell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>
            <v>0</v>
          </cell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>
            <v>0</v>
          </cell>
          <cell r="AF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>
            <v>0</v>
          </cell>
          <cell r="AF1051">
            <v>0</v>
          </cell>
        </row>
        <row r="1052">
          <cell r="A1052">
            <v>0</v>
          </cell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>
            <v>0</v>
          </cell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A1056">
            <v>0</v>
          </cell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>
            <v>0</v>
          </cell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A1060">
            <v>0</v>
          </cell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>
            <v>0</v>
          </cell>
          <cell r="AF1060">
            <v>0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>
            <v>0</v>
          </cell>
          <cell r="AF1061">
            <v>0</v>
          </cell>
        </row>
        <row r="1062">
          <cell r="A1062">
            <v>0</v>
          </cell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F1062">
            <v>0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F1063">
            <v>0</v>
          </cell>
        </row>
        <row r="1064">
          <cell r="A1064">
            <v>0</v>
          </cell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>
            <v>0</v>
          </cell>
          <cell r="AF1064">
            <v>0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>
            <v>0</v>
          </cell>
          <cell r="AF1065">
            <v>0</v>
          </cell>
        </row>
        <row r="1066">
          <cell r="A1066">
            <v>0</v>
          </cell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>
            <v>0</v>
          </cell>
          <cell r="AF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>
            <v>0</v>
          </cell>
          <cell r="AF1067">
            <v>0</v>
          </cell>
        </row>
        <row r="1068">
          <cell r="A1068">
            <v>0</v>
          </cell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>
            <v>0</v>
          </cell>
          <cell r="AF1068">
            <v>0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>
            <v>0</v>
          </cell>
          <cell r="AF1069">
            <v>0</v>
          </cell>
        </row>
        <row r="1070">
          <cell r="A1070">
            <v>0</v>
          </cell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>
            <v>0</v>
          </cell>
          <cell r="AF1070">
            <v>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>
            <v>0</v>
          </cell>
          <cell r="AF1071">
            <v>0</v>
          </cell>
        </row>
        <row r="1072">
          <cell r="A1072">
            <v>0</v>
          </cell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>
            <v>0</v>
          </cell>
          <cell r="AF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>
            <v>0</v>
          </cell>
          <cell r="AF1073">
            <v>0</v>
          </cell>
        </row>
        <row r="1074">
          <cell r="A1074">
            <v>0</v>
          </cell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0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F1075">
            <v>0</v>
          </cell>
        </row>
        <row r="1076">
          <cell r="A1076">
            <v>0</v>
          </cell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>
            <v>0</v>
          </cell>
          <cell r="AF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>
            <v>0</v>
          </cell>
          <cell r="AF1077">
            <v>0</v>
          </cell>
        </row>
        <row r="1078">
          <cell r="A1078">
            <v>0</v>
          </cell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F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0</v>
          </cell>
          <cell r="AF1079">
            <v>0</v>
          </cell>
        </row>
        <row r="1080">
          <cell r="A1080">
            <v>0</v>
          </cell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>
            <v>0</v>
          </cell>
          <cell r="AF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F1081">
            <v>0</v>
          </cell>
        </row>
        <row r="1082">
          <cell r="A1082">
            <v>0</v>
          </cell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F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>
            <v>0</v>
          </cell>
          <cell r="AF1083">
            <v>0</v>
          </cell>
        </row>
        <row r="1084">
          <cell r="A1084">
            <v>0</v>
          </cell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F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0</v>
          </cell>
        </row>
        <row r="1086">
          <cell r="A1086">
            <v>0</v>
          </cell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>
            <v>0</v>
          </cell>
          <cell r="AF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>
            <v>0</v>
          </cell>
          <cell r="AF1087">
            <v>0</v>
          </cell>
        </row>
        <row r="1088">
          <cell r="A1088">
            <v>0</v>
          </cell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F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0</v>
          </cell>
        </row>
        <row r="1090">
          <cell r="A1090">
            <v>0</v>
          </cell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F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>
            <v>0</v>
          </cell>
          <cell r="AF1091">
            <v>0</v>
          </cell>
        </row>
        <row r="1092">
          <cell r="A1092">
            <v>0</v>
          </cell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>
            <v>0</v>
          </cell>
          <cell r="AF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>
            <v>0</v>
          </cell>
          <cell r="AF1093">
            <v>0</v>
          </cell>
        </row>
        <row r="1094">
          <cell r="A1094">
            <v>0</v>
          </cell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>
            <v>0</v>
          </cell>
          <cell r="AC1094">
            <v>0</v>
          </cell>
          <cell r="AD1094">
            <v>0</v>
          </cell>
          <cell r="AF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>
            <v>0</v>
          </cell>
          <cell r="AC1095">
            <v>0</v>
          </cell>
          <cell r="AD1095">
            <v>0</v>
          </cell>
          <cell r="AF1095">
            <v>0</v>
          </cell>
        </row>
        <row r="1096">
          <cell r="A1096">
            <v>0</v>
          </cell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F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>
            <v>0</v>
          </cell>
          <cell r="AF1097">
            <v>0</v>
          </cell>
        </row>
        <row r="1098">
          <cell r="A1098">
            <v>0</v>
          </cell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>
            <v>0</v>
          </cell>
          <cell r="AE1099">
            <v>0</v>
          </cell>
          <cell r="AF1099">
            <v>0</v>
          </cell>
        </row>
        <row r="1100">
          <cell r="A1100">
            <v>0</v>
          </cell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F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F1101">
            <v>0</v>
          </cell>
        </row>
        <row r="1102">
          <cell r="A1102">
            <v>0</v>
          </cell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>
            <v>0</v>
          </cell>
          <cell r="AF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>
            <v>0</v>
          </cell>
          <cell r="AF1103">
            <v>0</v>
          </cell>
        </row>
        <row r="1104">
          <cell r="A1104">
            <v>0</v>
          </cell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F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F1105">
            <v>0</v>
          </cell>
        </row>
        <row r="1106">
          <cell r="A1106">
            <v>0</v>
          </cell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>
            <v>0</v>
          </cell>
          <cell r="AF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>
            <v>0</v>
          </cell>
          <cell r="AF1107">
            <v>0</v>
          </cell>
        </row>
        <row r="1108">
          <cell r="A1108">
            <v>0</v>
          </cell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F1108">
            <v>0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>
            <v>0</v>
          </cell>
          <cell r="AF1109">
            <v>0</v>
          </cell>
        </row>
        <row r="1110">
          <cell r="A1110">
            <v>0</v>
          </cell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</v>
          </cell>
        </row>
        <row r="1112">
          <cell r="A1112">
            <v>0</v>
          </cell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F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F1113">
            <v>0</v>
          </cell>
        </row>
        <row r="1114">
          <cell r="A1114">
            <v>0</v>
          </cell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</row>
        <row r="1116">
          <cell r="A1116">
            <v>0</v>
          </cell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>
            <v>0</v>
          </cell>
          <cell r="AF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>
            <v>0</v>
          </cell>
          <cell r="AF1117">
            <v>0</v>
          </cell>
        </row>
        <row r="1118">
          <cell r="A1118">
            <v>0</v>
          </cell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F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>
            <v>0</v>
          </cell>
          <cell r="AF1119">
            <v>0</v>
          </cell>
        </row>
        <row r="1120">
          <cell r="A1120">
            <v>0</v>
          </cell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F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>
            <v>0</v>
          </cell>
          <cell r="AF1121">
            <v>0</v>
          </cell>
        </row>
        <row r="1122">
          <cell r="A1122">
            <v>0</v>
          </cell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>
            <v>0</v>
          </cell>
          <cell r="AC1123">
            <v>0</v>
          </cell>
          <cell r="AD1123">
            <v>0</v>
          </cell>
          <cell r="AF1123">
            <v>0</v>
          </cell>
        </row>
        <row r="1124">
          <cell r="A1124">
            <v>0</v>
          </cell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>
            <v>0</v>
          </cell>
          <cell r="AF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>
            <v>0</v>
          </cell>
          <cell r="AF1125">
            <v>0</v>
          </cell>
        </row>
        <row r="1126">
          <cell r="A1126">
            <v>0</v>
          </cell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F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>
            <v>0</v>
          </cell>
          <cell r="AF1127">
            <v>0</v>
          </cell>
        </row>
        <row r="1128">
          <cell r="A1128">
            <v>0</v>
          </cell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>
            <v>0</v>
          </cell>
          <cell r="AC1128">
            <v>0</v>
          </cell>
          <cell r="AD1128">
            <v>0</v>
          </cell>
          <cell r="AF1128">
            <v>0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0</v>
          </cell>
        </row>
        <row r="1130">
          <cell r="A1130">
            <v>0</v>
          </cell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0</v>
          </cell>
        </row>
        <row r="1132">
          <cell r="A1132">
            <v>0</v>
          </cell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>
            <v>0</v>
          </cell>
          <cell r="AF1132">
            <v>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>
            <v>0</v>
          </cell>
          <cell r="AF1133">
            <v>0</v>
          </cell>
        </row>
        <row r="1134">
          <cell r="A1134">
            <v>0</v>
          </cell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F1134">
            <v>0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>
            <v>0</v>
          </cell>
          <cell r="AF1135">
            <v>0</v>
          </cell>
        </row>
        <row r="1136">
          <cell r="A1136">
            <v>0</v>
          </cell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F1137">
            <v>0</v>
          </cell>
        </row>
        <row r="1138">
          <cell r="A1138">
            <v>0</v>
          </cell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F1138">
            <v>0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</v>
          </cell>
        </row>
        <row r="1140">
          <cell r="A1140">
            <v>0</v>
          </cell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>
            <v>0</v>
          </cell>
          <cell r="AF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>
            <v>0</v>
          </cell>
          <cell r="AF1141">
            <v>0</v>
          </cell>
        </row>
        <row r="1142">
          <cell r="A1142">
            <v>0</v>
          </cell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>
            <v>0</v>
          </cell>
          <cell r="AF1142">
            <v>0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>
            <v>0</v>
          </cell>
          <cell r="AE1143">
            <v>0</v>
          </cell>
          <cell r="AF1143">
            <v>0</v>
          </cell>
        </row>
        <row r="1144">
          <cell r="A1144">
            <v>0</v>
          </cell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F1144">
            <v>0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</row>
        <row r="1146">
          <cell r="A1146">
            <v>0</v>
          </cell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>
            <v>0</v>
          </cell>
          <cell r="AF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>
            <v>0</v>
          </cell>
          <cell r="AF1147">
            <v>0</v>
          </cell>
        </row>
        <row r="1148">
          <cell r="A1148">
            <v>0</v>
          </cell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>
            <v>0</v>
          </cell>
          <cell r="AF1148">
            <v>0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F1149">
            <v>0</v>
          </cell>
        </row>
        <row r="1150">
          <cell r="A1150">
            <v>0</v>
          </cell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>
            <v>0</v>
          </cell>
          <cell r="AF1150">
            <v>0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F1151">
            <v>0</v>
          </cell>
        </row>
        <row r="1152">
          <cell r="A1152">
            <v>0</v>
          </cell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>
            <v>0</v>
          </cell>
          <cell r="AF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>
            <v>0</v>
          </cell>
          <cell r="AF1153">
            <v>0</v>
          </cell>
        </row>
        <row r="1154">
          <cell r="A1154">
            <v>0</v>
          </cell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>
            <v>0</v>
          </cell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>
            <v>0</v>
          </cell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0</v>
          </cell>
        </row>
        <row r="1160">
          <cell r="A1160">
            <v>0</v>
          </cell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>
            <v>0</v>
          </cell>
          <cell r="AF1160">
            <v>0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>
            <v>0</v>
          </cell>
          <cell r="AF1161">
            <v>0</v>
          </cell>
        </row>
        <row r="1162">
          <cell r="A1162">
            <v>0</v>
          </cell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>
            <v>0</v>
          </cell>
          <cell r="AF1162">
            <v>0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>
            <v>0</v>
          </cell>
          <cell r="AF1163">
            <v>0</v>
          </cell>
        </row>
        <row r="1164">
          <cell r="A1164">
            <v>0</v>
          </cell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>
            <v>0</v>
          </cell>
          <cell r="AC1164">
            <v>0</v>
          </cell>
          <cell r="AD1164">
            <v>0</v>
          </cell>
          <cell r="AF1164">
            <v>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>
            <v>0</v>
          </cell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>
            <v>0</v>
          </cell>
          <cell r="AC1166">
            <v>0</v>
          </cell>
          <cell r="AD1166">
            <v>0</v>
          </cell>
          <cell r="AF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>
            <v>0</v>
          </cell>
          <cell r="AC1167">
            <v>0</v>
          </cell>
          <cell r="AD1167">
            <v>0</v>
          </cell>
          <cell r="AF1167">
            <v>0</v>
          </cell>
        </row>
        <row r="1168">
          <cell r="A1168">
            <v>0</v>
          </cell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>
            <v>0</v>
          </cell>
          <cell r="AC1168">
            <v>0</v>
          </cell>
          <cell r="AD1168">
            <v>0</v>
          </cell>
          <cell r="AF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F1169">
            <v>0</v>
          </cell>
        </row>
        <row r="1170">
          <cell r="A1170">
            <v>0</v>
          </cell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0</v>
          </cell>
        </row>
        <row r="1172">
          <cell r="A1172">
            <v>0</v>
          </cell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>
            <v>0</v>
          </cell>
          <cell r="AF1172">
            <v>0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>
            <v>0</v>
          </cell>
          <cell r="AF1173">
            <v>0</v>
          </cell>
        </row>
        <row r="1174">
          <cell r="A1174">
            <v>0</v>
          </cell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F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>
            <v>0</v>
          </cell>
          <cell r="AE1175">
            <v>0</v>
          </cell>
          <cell r="AF1175">
            <v>0</v>
          </cell>
        </row>
        <row r="1176">
          <cell r="A1176">
            <v>0</v>
          </cell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>
            <v>0</v>
          </cell>
          <cell r="AE1176">
            <v>0</v>
          </cell>
          <cell r="AF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</row>
        <row r="1178">
          <cell r="A1178">
            <v>0</v>
          </cell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</row>
        <row r="1180">
          <cell r="A1180">
            <v>0</v>
          </cell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>
            <v>0</v>
          </cell>
          <cell r="AF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>
            <v>0</v>
          </cell>
          <cell r="AF1181">
            <v>0</v>
          </cell>
        </row>
        <row r="1182">
          <cell r="A1182">
            <v>0</v>
          </cell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>
            <v>0</v>
          </cell>
          <cell r="AF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>
            <v>0</v>
          </cell>
          <cell r="AF1183">
            <v>0</v>
          </cell>
        </row>
        <row r="1184">
          <cell r="A1184">
            <v>0</v>
          </cell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F1185">
            <v>0</v>
          </cell>
        </row>
        <row r="1186">
          <cell r="A1186">
            <v>0</v>
          </cell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F1186">
            <v>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F1187">
            <v>0</v>
          </cell>
        </row>
        <row r="1188">
          <cell r="A1188">
            <v>0</v>
          </cell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>
            <v>0</v>
          </cell>
          <cell r="AF1188">
            <v>0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>
            <v>0</v>
          </cell>
          <cell r="AF1189">
            <v>0</v>
          </cell>
        </row>
        <row r="1190">
          <cell r="A1190">
            <v>0</v>
          </cell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>
            <v>0</v>
          </cell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F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0</v>
          </cell>
        </row>
        <row r="1194">
          <cell r="A1194">
            <v>0</v>
          </cell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>
            <v>0</v>
          </cell>
          <cell r="AF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>
            <v>0</v>
          </cell>
          <cell r="AF1195">
            <v>0</v>
          </cell>
        </row>
        <row r="1196">
          <cell r="A1196">
            <v>0</v>
          </cell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>
            <v>0</v>
          </cell>
          <cell r="AF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>
            <v>0</v>
          </cell>
          <cell r="AF1197">
            <v>0</v>
          </cell>
        </row>
        <row r="1198">
          <cell r="A1198">
            <v>0</v>
          </cell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F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>
            <v>0</v>
          </cell>
          <cell r="AF1199">
            <v>0</v>
          </cell>
        </row>
        <row r="1200">
          <cell r="A1200">
            <v>0</v>
          </cell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F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0</v>
          </cell>
        </row>
        <row r="1202">
          <cell r="A1202">
            <v>0</v>
          </cell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>
            <v>0</v>
          </cell>
          <cell r="AC1202">
            <v>0</v>
          </cell>
          <cell r="AD1202">
            <v>0</v>
          </cell>
          <cell r="AF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>
            <v>0</v>
          </cell>
          <cell r="AC1203">
            <v>0</v>
          </cell>
          <cell r="AD1203">
            <v>0</v>
          </cell>
          <cell r="AF1203">
            <v>0</v>
          </cell>
        </row>
        <row r="1204">
          <cell r="A1204">
            <v>0</v>
          </cell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F1205">
            <v>0</v>
          </cell>
        </row>
        <row r="1206">
          <cell r="A1206">
            <v>0</v>
          </cell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>
            <v>0</v>
          </cell>
          <cell r="AF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>
            <v>0</v>
          </cell>
          <cell r="AF1207">
            <v>0</v>
          </cell>
        </row>
        <row r="1208">
          <cell r="A1208">
            <v>0</v>
          </cell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>
            <v>0</v>
          </cell>
          <cell r="AF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>
            <v>0</v>
          </cell>
          <cell r="AF1209">
            <v>0</v>
          </cell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>
            <v>0</v>
          </cell>
          <cell r="AC1210">
            <v>0</v>
          </cell>
          <cell r="AD1210">
            <v>0</v>
          </cell>
          <cell r="AF1210">
            <v>0</v>
          </cell>
        </row>
        <row r="1211">
          <cell r="A1211" t="str">
            <v>N17F</v>
          </cell>
          <cell r="B1211">
            <v>0</v>
          </cell>
          <cell r="C1211">
            <v>0</v>
          </cell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>
            <v>0</v>
          </cell>
          <cell r="AC1211">
            <v>0</v>
          </cell>
          <cell r="AD1211">
            <v>0</v>
          </cell>
          <cell r="AF1211">
            <v>0</v>
          </cell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>
            <v>0</v>
          </cell>
          <cell r="AF1212">
            <v>0</v>
          </cell>
        </row>
        <row r="1213">
          <cell r="A1213" t="str">
            <v>N18F</v>
          </cell>
          <cell r="B1213">
            <v>0</v>
          </cell>
          <cell r="C1213">
            <v>0</v>
          </cell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>
            <v>0</v>
          </cell>
          <cell r="AF1213">
            <v>0</v>
          </cell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>
            <v>0</v>
          </cell>
          <cell r="AC1214">
            <v>0</v>
          </cell>
          <cell r="AD1214">
            <v>0</v>
          </cell>
          <cell r="AF1214">
            <v>0</v>
          </cell>
        </row>
        <row r="1215">
          <cell r="A1215" t="str">
            <v>N19F</v>
          </cell>
          <cell r="B1215">
            <v>0</v>
          </cell>
          <cell r="C1215">
            <v>0</v>
          </cell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>
            <v>0</v>
          </cell>
          <cell r="AC1215">
            <v>0</v>
          </cell>
          <cell r="AD1215">
            <v>0</v>
          </cell>
          <cell r="AF1215">
            <v>0</v>
          </cell>
        </row>
        <row r="1216">
          <cell r="A1216">
            <v>0</v>
          </cell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>
            <v>0</v>
          </cell>
          <cell r="AF1216">
            <v>0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>
            <v>0</v>
          </cell>
          <cell r="AF1217">
            <v>0</v>
          </cell>
        </row>
        <row r="1218">
          <cell r="A1218">
            <v>0</v>
          </cell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>
            <v>0</v>
          </cell>
          <cell r="AF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>
            <v>0</v>
          </cell>
          <cell r="AF1219">
            <v>0</v>
          </cell>
        </row>
        <row r="1220">
          <cell r="A1220">
            <v>0</v>
          </cell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>
            <v>0</v>
          </cell>
          <cell r="AF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>
            <v>0</v>
          </cell>
          <cell r="AF1221">
            <v>0</v>
          </cell>
        </row>
        <row r="1222">
          <cell r="A1222">
            <v>0</v>
          </cell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>
            <v>0</v>
          </cell>
          <cell r="AF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>
            <v>0</v>
          </cell>
          <cell r="AF1223">
            <v>0</v>
          </cell>
        </row>
        <row r="1224">
          <cell r="A1224">
            <v>0</v>
          </cell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>
            <v>0</v>
          </cell>
          <cell r="AE1224">
            <v>0</v>
          </cell>
          <cell r="AF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>
            <v>0</v>
          </cell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>
            <v>0</v>
          </cell>
          <cell r="AE1226">
            <v>0</v>
          </cell>
          <cell r="AF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>
            <v>0</v>
          </cell>
          <cell r="AE1227">
            <v>0</v>
          </cell>
          <cell r="AF1227">
            <v>0</v>
          </cell>
        </row>
        <row r="1228">
          <cell r="A1228">
            <v>0</v>
          </cell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0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0</v>
          </cell>
        </row>
        <row r="1230">
          <cell r="A1230">
            <v>0</v>
          </cell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>
            <v>0</v>
          </cell>
          <cell r="AF1230">
            <v>0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>
            <v>0</v>
          </cell>
          <cell r="AF1231">
            <v>0</v>
          </cell>
        </row>
        <row r="1232">
          <cell r="A1232">
            <v>0</v>
          </cell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>
            <v>0</v>
          </cell>
          <cell r="AE1233">
            <v>0</v>
          </cell>
          <cell r="AF1233">
            <v>0</v>
          </cell>
        </row>
        <row r="1234">
          <cell r="A1234">
            <v>0</v>
          </cell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>
            <v>0</v>
          </cell>
          <cell r="AF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>
            <v>0</v>
          </cell>
          <cell r="AF1235">
            <v>0</v>
          </cell>
        </row>
        <row r="1236">
          <cell r="A1236">
            <v>0</v>
          </cell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>
            <v>0</v>
          </cell>
          <cell r="AE1236">
            <v>0</v>
          </cell>
          <cell r="AF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>
            <v>0</v>
          </cell>
          <cell r="AC1237">
            <v>0</v>
          </cell>
          <cell r="AD1237">
            <v>0</v>
          </cell>
          <cell r="AF1237">
            <v>0</v>
          </cell>
        </row>
        <row r="1238">
          <cell r="A1238">
            <v>0</v>
          </cell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>
            <v>0</v>
          </cell>
          <cell r="AF1238">
            <v>0</v>
          </cell>
        </row>
        <row r="1239">
          <cell r="A1239">
            <v>0</v>
          </cell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>
            <v>0</v>
          </cell>
          <cell r="AC1239">
            <v>0</v>
          </cell>
          <cell r="AD1239">
            <v>0</v>
          </cell>
          <cell r="AF1239">
            <v>0</v>
          </cell>
        </row>
        <row r="1240">
          <cell r="A1240">
            <v>0</v>
          </cell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F1240">
            <v>0</v>
          </cell>
        </row>
        <row r="1241">
          <cell r="A1241">
            <v>0</v>
          </cell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0</v>
          </cell>
        </row>
        <row r="1242">
          <cell r="A1242">
            <v>0</v>
          </cell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F1242">
            <v>0</v>
          </cell>
        </row>
        <row r="1243">
          <cell r="A1243">
            <v>0</v>
          </cell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0</v>
          </cell>
        </row>
        <row r="1244">
          <cell r="A1244">
            <v>0</v>
          </cell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F1244">
            <v>0</v>
          </cell>
        </row>
        <row r="1245">
          <cell r="A1245">
            <v>0</v>
          </cell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>
            <v>0</v>
          </cell>
          <cell r="AF1245">
            <v>0</v>
          </cell>
        </row>
        <row r="1246">
          <cell r="A1246">
            <v>0</v>
          </cell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F1246">
            <v>0</v>
          </cell>
        </row>
        <row r="1247">
          <cell r="A1247">
            <v>0</v>
          </cell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>
            <v>0</v>
          </cell>
          <cell r="AE1247">
            <v>0</v>
          </cell>
          <cell r="AF1247">
            <v>0</v>
          </cell>
        </row>
        <row r="1248">
          <cell r="A1248">
            <v>0</v>
          </cell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>
            <v>0</v>
          </cell>
          <cell r="AC1248">
            <v>0</v>
          </cell>
          <cell r="AD1248">
            <v>0</v>
          </cell>
          <cell r="AF1248">
            <v>0</v>
          </cell>
        </row>
        <row r="1249">
          <cell r="A1249">
            <v>0</v>
          </cell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</v>
          </cell>
        </row>
        <row r="1250">
          <cell r="A1250">
            <v>0</v>
          </cell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>
            <v>0</v>
          </cell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F1251">
            <v>0</v>
          </cell>
        </row>
        <row r="1252">
          <cell r="A1252">
            <v>0</v>
          </cell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>
            <v>0</v>
          </cell>
          <cell r="AF1252">
            <v>0</v>
          </cell>
        </row>
        <row r="1253">
          <cell r="A1253">
            <v>0</v>
          </cell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F1253">
            <v>0</v>
          </cell>
        </row>
        <row r="1254">
          <cell r="A1254">
            <v>0</v>
          </cell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>
            <v>0</v>
          </cell>
          <cell r="AF1254">
            <v>0</v>
          </cell>
        </row>
        <row r="1255">
          <cell r="A1255">
            <v>0</v>
          </cell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>
            <v>0</v>
          </cell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F1256">
            <v>0</v>
          </cell>
        </row>
        <row r="1257">
          <cell r="A1257">
            <v>0</v>
          </cell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>
            <v>0</v>
          </cell>
          <cell r="AE1257">
            <v>0</v>
          </cell>
          <cell r="AF1257">
            <v>0</v>
          </cell>
        </row>
        <row r="1258">
          <cell r="A1258">
            <v>0</v>
          </cell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>
            <v>0</v>
          </cell>
          <cell r="AE1258">
            <v>0</v>
          </cell>
          <cell r="AF1258">
            <v>0</v>
          </cell>
        </row>
        <row r="1259">
          <cell r="A1259">
            <v>0</v>
          </cell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>
            <v>0</v>
          </cell>
          <cell r="AF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F1260">
            <v>0</v>
          </cell>
        </row>
        <row r="1261">
          <cell r="A1261">
            <v>0</v>
          </cell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>
            <v>0</v>
          </cell>
          <cell r="AF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>
            <v>0</v>
          </cell>
          <cell r="AF1262">
            <v>0</v>
          </cell>
        </row>
        <row r="1263">
          <cell r="A1263">
            <v>0</v>
          </cell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>
            <v>0</v>
          </cell>
          <cell r="AF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0</v>
          </cell>
        </row>
        <row r="1265">
          <cell r="A1265">
            <v>0</v>
          </cell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F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</row>
        <row r="1267">
          <cell r="A1267">
            <v>0</v>
          </cell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>
            <v>0</v>
          </cell>
          <cell r="AE1267">
            <v>0</v>
          </cell>
          <cell r="AF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>
            <v>0</v>
          </cell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>
            <v>0</v>
          </cell>
          <cell r="AF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>
            <v>0</v>
          </cell>
          <cell r="AF1270">
            <v>0</v>
          </cell>
        </row>
        <row r="1271">
          <cell r="A1271">
            <v>0</v>
          </cell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>
            <v>0</v>
          </cell>
          <cell r="AE1271">
            <v>0</v>
          </cell>
          <cell r="AF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>
            <v>0</v>
          </cell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>
            <v>0</v>
          </cell>
          <cell r="AF1274">
            <v>0</v>
          </cell>
        </row>
        <row r="1275">
          <cell r="A1275">
            <v>0</v>
          </cell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F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>
            <v>0</v>
          </cell>
          <cell r="AF1276">
            <v>0</v>
          </cell>
        </row>
        <row r="1277">
          <cell r="A1277">
            <v>0</v>
          </cell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F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0</v>
          </cell>
        </row>
        <row r="1279">
          <cell r="A1279">
            <v>0</v>
          </cell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F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F1280">
            <v>0</v>
          </cell>
        </row>
        <row r="1281">
          <cell r="A1281">
            <v>0</v>
          </cell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F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0</v>
          </cell>
        </row>
        <row r="1283">
          <cell r="A1283">
            <v>0</v>
          </cell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</row>
        <row r="1285">
          <cell r="A1285">
            <v>0</v>
          </cell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>
            <v>0</v>
          </cell>
          <cell r="AE1285">
            <v>0</v>
          </cell>
          <cell r="AF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F1286">
            <v>0</v>
          </cell>
        </row>
        <row r="1287">
          <cell r="A1287">
            <v>0</v>
          </cell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>
            <v>0</v>
          </cell>
          <cell r="AF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>
            <v>0</v>
          </cell>
          <cell r="AF1288">
            <v>0</v>
          </cell>
        </row>
        <row r="1289">
          <cell r="A1289">
            <v>0</v>
          </cell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>
            <v>0</v>
          </cell>
          <cell r="AF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F1290">
            <v>0</v>
          </cell>
        </row>
        <row r="1291">
          <cell r="A1291">
            <v>0</v>
          </cell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F1292">
            <v>0</v>
          </cell>
        </row>
        <row r="1293">
          <cell r="A1293">
            <v>0</v>
          </cell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F1294">
            <v>0</v>
          </cell>
        </row>
        <row r="1295">
          <cell r="A1295">
            <v>0</v>
          </cell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F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F1296">
            <v>0</v>
          </cell>
        </row>
        <row r="1297">
          <cell r="A1297">
            <v>0</v>
          </cell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F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F1298">
            <v>0</v>
          </cell>
        </row>
        <row r="1299">
          <cell r="A1299">
            <v>0</v>
          </cell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F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>
            <v>0</v>
          </cell>
          <cell r="AF1300">
            <v>0</v>
          </cell>
        </row>
        <row r="1301">
          <cell r="A1301">
            <v>0</v>
          </cell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>
            <v>0</v>
          </cell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>
            <v>0</v>
          </cell>
          <cell r="AF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>
            <v>0</v>
          </cell>
          <cell r="AF1304">
            <v>0</v>
          </cell>
        </row>
        <row r="1305">
          <cell r="A1305">
            <v>0</v>
          </cell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F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>
            <v>0</v>
          </cell>
          <cell r="AF1306">
            <v>0</v>
          </cell>
        </row>
        <row r="1307">
          <cell r="A1307">
            <v>0</v>
          </cell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0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F1308">
            <v>0</v>
          </cell>
        </row>
        <row r="1309">
          <cell r="A1309">
            <v>0</v>
          </cell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F1310">
            <v>0</v>
          </cell>
        </row>
        <row r="1311">
          <cell r="A1311">
            <v>0</v>
          </cell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>
            <v>0</v>
          </cell>
          <cell r="AF1311">
            <v>0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>
            <v>0</v>
          </cell>
          <cell r="AF1312">
            <v>0</v>
          </cell>
        </row>
        <row r="1313">
          <cell r="A1313">
            <v>0</v>
          </cell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F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F1314">
            <v>0</v>
          </cell>
        </row>
        <row r="1315">
          <cell r="A1315">
            <v>0</v>
          </cell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>
            <v>0</v>
          </cell>
          <cell r="AF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F1316">
            <v>0</v>
          </cell>
        </row>
        <row r="1317">
          <cell r="A1317">
            <v>0</v>
          </cell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F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F1318">
            <v>0</v>
          </cell>
        </row>
        <row r="1319">
          <cell r="A1319">
            <v>0</v>
          </cell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F1319">
            <v>0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0</v>
          </cell>
        </row>
        <row r="1321">
          <cell r="A1321">
            <v>0</v>
          </cell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>
            <v>0</v>
          </cell>
          <cell r="AF1321">
            <v>0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>
            <v>0</v>
          </cell>
          <cell r="AF1322">
            <v>0</v>
          </cell>
        </row>
        <row r="1323">
          <cell r="A1323">
            <v>0</v>
          </cell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>
            <v>0</v>
          </cell>
          <cell r="AF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>
            <v>0</v>
          </cell>
          <cell r="AF1324">
            <v>0</v>
          </cell>
        </row>
        <row r="1325">
          <cell r="A1325">
            <v>0</v>
          </cell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>
            <v>0</v>
          </cell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F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F1328">
            <v>0</v>
          </cell>
        </row>
        <row r="1329">
          <cell r="A1329">
            <v>0</v>
          </cell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F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0</v>
          </cell>
        </row>
        <row r="1331">
          <cell r="A1331">
            <v>0</v>
          </cell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0</v>
          </cell>
        </row>
        <row r="1333">
          <cell r="A1333">
            <v>0</v>
          </cell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F1333">
            <v>0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F1334">
            <v>0</v>
          </cell>
        </row>
        <row r="1335">
          <cell r="A1335">
            <v>0</v>
          </cell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F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F1336">
            <v>0</v>
          </cell>
        </row>
        <row r="1337">
          <cell r="A1337">
            <v>0</v>
          </cell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F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F1338">
            <v>0</v>
          </cell>
        </row>
        <row r="1339">
          <cell r="A1339">
            <v>0</v>
          </cell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F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F1340">
            <v>0</v>
          </cell>
        </row>
        <row r="1341">
          <cell r="A1341">
            <v>0</v>
          </cell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>
            <v>0</v>
          </cell>
          <cell r="AF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F1342">
            <v>0</v>
          </cell>
        </row>
        <row r="1343">
          <cell r="A1343">
            <v>0</v>
          </cell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>
            <v>0</v>
          </cell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F1345">
            <v>0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F1346">
            <v>0</v>
          </cell>
        </row>
        <row r="1347">
          <cell r="A1347">
            <v>0</v>
          </cell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0</v>
          </cell>
        </row>
        <row r="1349">
          <cell r="A1349">
            <v>0</v>
          </cell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F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0</v>
          </cell>
        </row>
        <row r="1351">
          <cell r="A1351">
            <v>0</v>
          </cell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>
            <v>0</v>
          </cell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0</v>
          </cell>
        </row>
        <row r="1355">
          <cell r="A1355">
            <v>0</v>
          </cell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0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F1356">
            <v>0</v>
          </cell>
        </row>
        <row r="1357">
          <cell r="A1357">
            <v>0</v>
          </cell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F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0</v>
          </cell>
        </row>
        <row r="1359">
          <cell r="A1359">
            <v>0</v>
          </cell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>
            <v>0</v>
          </cell>
          <cell r="AF1359">
            <v>0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>
            <v>0</v>
          </cell>
          <cell r="AF1360">
            <v>0</v>
          </cell>
        </row>
        <row r="1361">
          <cell r="A1361">
            <v>0</v>
          </cell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>
            <v>0</v>
          </cell>
          <cell r="AF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>
            <v>0</v>
          </cell>
          <cell r="AF1362">
            <v>0</v>
          </cell>
        </row>
        <row r="1363">
          <cell r="A1363">
            <v>0</v>
          </cell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>
            <v>0</v>
          </cell>
          <cell r="AF1363">
            <v>0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F1364">
            <v>0</v>
          </cell>
        </row>
        <row r="1365">
          <cell r="A1365">
            <v>0</v>
          </cell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>
            <v>0</v>
          </cell>
          <cell r="AF1365">
            <v>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F1366">
            <v>0</v>
          </cell>
        </row>
        <row r="1367">
          <cell r="A1367">
            <v>0</v>
          </cell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F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0</v>
          </cell>
        </row>
        <row r="1369">
          <cell r="A1369">
            <v>0</v>
          </cell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</v>
          </cell>
        </row>
        <row r="1371">
          <cell r="A1371">
            <v>0</v>
          </cell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>
            <v>0</v>
          </cell>
          <cell r="AF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>
            <v>0</v>
          </cell>
          <cell r="AF1372">
            <v>0</v>
          </cell>
        </row>
        <row r="1373">
          <cell r="A1373">
            <v>0</v>
          </cell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>
            <v>0</v>
          </cell>
          <cell r="AF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>
            <v>0</v>
          </cell>
          <cell r="AF1374">
            <v>0</v>
          </cell>
        </row>
        <row r="1375">
          <cell r="A1375">
            <v>0</v>
          </cell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>
            <v>0</v>
          </cell>
          <cell r="AF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>
            <v>0</v>
          </cell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0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F1378">
            <v>0</v>
          </cell>
        </row>
        <row r="1379">
          <cell r="A1379">
            <v>0</v>
          </cell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>
            <v>0</v>
          </cell>
          <cell r="AF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F1380">
            <v>0</v>
          </cell>
        </row>
        <row r="1381">
          <cell r="A1381">
            <v>0</v>
          </cell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>
            <v>0</v>
          </cell>
          <cell r="AE1381">
            <v>0</v>
          </cell>
          <cell r="AF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0</v>
          </cell>
        </row>
        <row r="1383">
          <cell r="A1383">
            <v>0</v>
          </cell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F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F1384">
            <v>0</v>
          </cell>
        </row>
        <row r="1385">
          <cell r="A1385">
            <v>0</v>
          </cell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F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F1386">
            <v>0</v>
          </cell>
        </row>
        <row r="1387">
          <cell r="A1387">
            <v>0</v>
          </cell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F1387">
            <v>0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F1388">
            <v>0</v>
          </cell>
        </row>
        <row r="1389">
          <cell r="A1389">
            <v>0</v>
          </cell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F1390">
            <v>0</v>
          </cell>
        </row>
        <row r="1391">
          <cell r="A1391">
            <v>0</v>
          </cell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F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F1392">
            <v>0</v>
          </cell>
        </row>
        <row r="1393">
          <cell r="A1393">
            <v>0</v>
          </cell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F1393">
            <v>0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>
            <v>0</v>
          </cell>
          <cell r="AF1394">
            <v>0</v>
          </cell>
        </row>
        <row r="1395">
          <cell r="A1395">
            <v>0</v>
          </cell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F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>
            <v>0</v>
          </cell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0</v>
          </cell>
        </row>
        <row r="1399">
          <cell r="A1399">
            <v>0</v>
          </cell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F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>
            <v>0</v>
          </cell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>
            <v>0</v>
          </cell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>
            <v>0</v>
          </cell>
          <cell r="AF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>
            <v>0</v>
          </cell>
          <cell r="AF1404">
            <v>0</v>
          </cell>
        </row>
        <row r="1405">
          <cell r="A1405">
            <v>0</v>
          </cell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>
            <v>0</v>
          </cell>
          <cell r="AF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F1406">
            <v>0</v>
          </cell>
        </row>
        <row r="1407">
          <cell r="A1407">
            <v>0</v>
          </cell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F1408">
            <v>0</v>
          </cell>
        </row>
        <row r="1409">
          <cell r="A1409">
            <v>0</v>
          </cell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F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>
            <v>0</v>
          </cell>
          <cell r="AF1410">
            <v>0</v>
          </cell>
        </row>
        <row r="1411">
          <cell r="A1411">
            <v>0</v>
          </cell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>
            <v>0</v>
          </cell>
          <cell r="AF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>
            <v>0</v>
          </cell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>
            <v>0</v>
          </cell>
          <cell r="AF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>
            <v>0</v>
          </cell>
          <cell r="AF1414">
            <v>0</v>
          </cell>
        </row>
        <row r="1415">
          <cell r="A1415">
            <v>0</v>
          </cell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>
            <v>0</v>
          </cell>
          <cell r="AF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>
            <v>0</v>
          </cell>
          <cell r="AF1416">
            <v>0</v>
          </cell>
        </row>
        <row r="1417">
          <cell r="A1417">
            <v>0</v>
          </cell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F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>
            <v>0</v>
          </cell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F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F1420">
            <v>0</v>
          </cell>
        </row>
        <row r="1421">
          <cell r="A1421">
            <v>0</v>
          </cell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>
            <v>0</v>
          </cell>
          <cell r="AF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>
            <v>0</v>
          </cell>
          <cell r="AF1422">
            <v>0</v>
          </cell>
        </row>
        <row r="1423">
          <cell r="A1423">
            <v>0</v>
          </cell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>
            <v>0</v>
          </cell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F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>
            <v>0</v>
          </cell>
          <cell r="AF1426">
            <v>0</v>
          </cell>
        </row>
        <row r="1427">
          <cell r="A1427">
            <v>0</v>
          </cell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>
            <v>0</v>
          </cell>
          <cell r="AE1428">
            <v>0</v>
          </cell>
          <cell r="AF1428">
            <v>0</v>
          </cell>
        </row>
        <row r="1429">
          <cell r="A1429">
            <v>0</v>
          </cell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F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F1430">
            <v>0</v>
          </cell>
        </row>
        <row r="1431">
          <cell r="A1431">
            <v>0</v>
          </cell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>
            <v>0</v>
          </cell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F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>
            <v>0</v>
          </cell>
          <cell r="AF1434">
            <v>0</v>
          </cell>
        </row>
        <row r="1435">
          <cell r="A1435">
            <v>0</v>
          </cell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F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>
            <v>0</v>
          </cell>
          <cell r="AC1436">
            <v>0</v>
          </cell>
          <cell r="AD1436">
            <v>0</v>
          </cell>
          <cell r="AF1436">
            <v>0</v>
          </cell>
        </row>
        <row r="1437">
          <cell r="A1437">
            <v>0</v>
          </cell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>
            <v>0</v>
          </cell>
          <cell r="AF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>
            <v>0</v>
          </cell>
          <cell r="AF1438">
            <v>0</v>
          </cell>
        </row>
        <row r="1439">
          <cell r="A1439">
            <v>0</v>
          </cell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>
            <v>0</v>
          </cell>
          <cell r="AC1439">
            <v>0</v>
          </cell>
          <cell r="AD1439">
            <v>0</v>
          </cell>
          <cell r="AF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>
            <v>0</v>
          </cell>
          <cell r="AC1440">
            <v>0</v>
          </cell>
          <cell r="AD1440">
            <v>0</v>
          </cell>
          <cell r="AF1440">
            <v>0</v>
          </cell>
        </row>
        <row r="1441">
          <cell r="A1441">
            <v>0</v>
          </cell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>
            <v>0</v>
          </cell>
          <cell r="AC1441">
            <v>0</v>
          </cell>
          <cell r="AD1441">
            <v>0</v>
          </cell>
          <cell r="AF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>
            <v>0</v>
          </cell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>
            <v>0</v>
          </cell>
          <cell r="AF1444">
            <v>0</v>
          </cell>
        </row>
        <row r="1445">
          <cell r="A1445">
            <v>0</v>
          </cell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>
            <v>0</v>
          </cell>
          <cell r="AF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>
            <v>0</v>
          </cell>
          <cell r="AF1446">
            <v>0</v>
          </cell>
        </row>
        <row r="1447">
          <cell r="A1447">
            <v>0</v>
          </cell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F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0</v>
          </cell>
        </row>
        <row r="1449">
          <cell r="A1449">
            <v>0</v>
          </cell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F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>
            <v>0</v>
          </cell>
          <cell r="AC1450">
            <v>0</v>
          </cell>
          <cell r="AD1450">
            <v>0</v>
          </cell>
          <cell r="AF1450">
            <v>0</v>
          </cell>
        </row>
        <row r="1451">
          <cell r="A1451">
            <v>0</v>
          </cell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F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>
            <v>0</v>
          </cell>
          <cell r="AE1452">
            <v>0</v>
          </cell>
          <cell r="AF1452">
            <v>0</v>
          </cell>
        </row>
        <row r="1453">
          <cell r="A1453">
            <v>0</v>
          </cell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>
            <v>0</v>
          </cell>
          <cell r="AC1453">
            <v>0</v>
          </cell>
          <cell r="AD1453">
            <v>0</v>
          </cell>
          <cell r="AF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>
            <v>0</v>
          </cell>
          <cell r="AF1454">
            <v>0</v>
          </cell>
        </row>
        <row r="1455">
          <cell r="A1455">
            <v>0</v>
          </cell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F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>
            <v>0</v>
          </cell>
          <cell r="AF1456">
            <v>0</v>
          </cell>
        </row>
        <row r="1457">
          <cell r="A1457">
            <v>0</v>
          </cell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F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>
            <v>0</v>
          </cell>
          <cell r="AC1458">
            <v>0</v>
          </cell>
          <cell r="AD1458">
            <v>0</v>
          </cell>
          <cell r="AF1458">
            <v>0</v>
          </cell>
        </row>
        <row r="1459">
          <cell r="A1459">
            <v>0</v>
          </cell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>
            <v>0</v>
          </cell>
          <cell r="AF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>
            <v>0</v>
          </cell>
          <cell r="AF1460">
            <v>0</v>
          </cell>
        </row>
        <row r="1461">
          <cell r="A1461">
            <v>0</v>
          </cell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>
            <v>0</v>
          </cell>
          <cell r="AE1461">
            <v>0</v>
          </cell>
          <cell r="AF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>
            <v>0</v>
          </cell>
          <cell r="AE1462">
            <v>0</v>
          </cell>
          <cell r="AF1462">
            <v>0</v>
          </cell>
        </row>
        <row r="1463">
          <cell r="A1463">
            <v>0</v>
          </cell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F1464">
            <v>0</v>
          </cell>
        </row>
        <row r="1465">
          <cell r="A1465">
            <v>0</v>
          </cell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F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>
            <v>0</v>
          </cell>
          <cell r="AF1466">
            <v>0</v>
          </cell>
        </row>
        <row r="1467">
          <cell r="A1467">
            <v>0</v>
          </cell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>
            <v>0</v>
          </cell>
          <cell r="AF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>
            <v>0</v>
          </cell>
          <cell r="AF1468">
            <v>0</v>
          </cell>
        </row>
        <row r="1469">
          <cell r="A1469">
            <v>0</v>
          </cell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>
            <v>0</v>
          </cell>
          <cell r="AF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>
            <v>0</v>
          </cell>
          <cell r="AF1470">
            <v>0</v>
          </cell>
        </row>
        <row r="1471">
          <cell r="A1471">
            <v>0</v>
          </cell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>
            <v>0</v>
          </cell>
          <cell r="AF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>
            <v>0</v>
          </cell>
          <cell r="AF1472">
            <v>0</v>
          </cell>
        </row>
        <row r="1473">
          <cell r="A1473">
            <v>0</v>
          </cell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>
            <v>0</v>
          </cell>
          <cell r="AF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>
            <v>0</v>
          </cell>
          <cell r="AF1474">
            <v>0</v>
          </cell>
        </row>
        <row r="1475">
          <cell r="A1475">
            <v>0</v>
          </cell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>
            <v>0</v>
          </cell>
          <cell r="AC1476">
            <v>0</v>
          </cell>
          <cell r="AD1476">
            <v>0</v>
          </cell>
          <cell r="AF1476">
            <v>0</v>
          </cell>
        </row>
        <row r="1477">
          <cell r="A1477">
            <v>0</v>
          </cell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F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>
            <v>0</v>
          </cell>
          <cell r="AF1478">
            <v>0</v>
          </cell>
        </row>
        <row r="1479">
          <cell r="A1479">
            <v>0</v>
          </cell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0</v>
          </cell>
        </row>
        <row r="1481">
          <cell r="A1481">
            <v>0</v>
          </cell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>
            <v>0</v>
          </cell>
          <cell r="AF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F1482">
            <v>0</v>
          </cell>
        </row>
        <row r="1483">
          <cell r="A1483">
            <v>0</v>
          </cell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>
            <v>0</v>
          </cell>
          <cell r="AF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F1484">
            <v>0</v>
          </cell>
        </row>
        <row r="1485">
          <cell r="A1485">
            <v>0</v>
          </cell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F1486">
            <v>0</v>
          </cell>
        </row>
        <row r="1487">
          <cell r="A1487">
            <v>0</v>
          </cell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F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F1488">
            <v>0</v>
          </cell>
        </row>
        <row r="1489">
          <cell r="A1489">
            <v>0</v>
          </cell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F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>
            <v>0</v>
          </cell>
          <cell r="AF1490">
            <v>0</v>
          </cell>
        </row>
        <row r="1491">
          <cell r="A1491">
            <v>0</v>
          </cell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</row>
        <row r="1493">
          <cell r="A1493">
            <v>0</v>
          </cell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F1494">
            <v>0</v>
          </cell>
        </row>
        <row r="1495">
          <cell r="A1495">
            <v>0</v>
          </cell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0</v>
          </cell>
        </row>
        <row r="1497">
          <cell r="A1497">
            <v>0</v>
          </cell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F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F1498">
            <v>0</v>
          </cell>
        </row>
        <row r="1499">
          <cell r="A1499">
            <v>0</v>
          </cell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F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F1500">
            <v>0</v>
          </cell>
        </row>
        <row r="1501">
          <cell r="A1501">
            <v>0</v>
          </cell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F1502">
            <v>0</v>
          </cell>
        </row>
        <row r="1503">
          <cell r="A1503">
            <v>0</v>
          </cell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>
            <v>0</v>
          </cell>
          <cell r="AF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>
            <v>0</v>
          </cell>
          <cell r="AF1504">
            <v>0</v>
          </cell>
        </row>
        <row r="1505">
          <cell r="A1505">
            <v>0</v>
          </cell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F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0</v>
          </cell>
        </row>
        <row r="1507">
          <cell r="A1507">
            <v>0</v>
          </cell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>
            <v>0</v>
          </cell>
          <cell r="AF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>
            <v>0</v>
          </cell>
          <cell r="AF1508">
            <v>0</v>
          </cell>
        </row>
        <row r="1509">
          <cell r="A1509">
            <v>0</v>
          </cell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>
            <v>0</v>
          </cell>
          <cell r="AF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>
            <v>0</v>
          </cell>
          <cell r="AF1510">
            <v>0</v>
          </cell>
        </row>
        <row r="1511">
          <cell r="A1511">
            <v>0</v>
          </cell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>
            <v>0</v>
          </cell>
          <cell r="AF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>
            <v>0</v>
          </cell>
          <cell r="AF1512">
            <v>0</v>
          </cell>
        </row>
        <row r="1513">
          <cell r="A1513">
            <v>0</v>
          </cell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>
            <v>0</v>
          </cell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>
            <v>0</v>
          </cell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>
            <v>0</v>
          </cell>
          <cell r="AE1517">
            <v>0</v>
          </cell>
          <cell r="AF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>
            <v>0</v>
          </cell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>
            <v>0</v>
          </cell>
          <cell r="AE1519">
            <v>0</v>
          </cell>
          <cell r="AF1519">
            <v>0</v>
          </cell>
        </row>
        <row r="1520">
          <cell r="A1520">
            <v>0</v>
          </cell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>
            <v>0</v>
          </cell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>
            <v>0</v>
          </cell>
          <cell r="AE1521">
            <v>0</v>
          </cell>
          <cell r="AF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>
            <v>0</v>
          </cell>
          <cell r="AE1522">
            <v>0</v>
          </cell>
          <cell r="AF1522">
            <v>0</v>
          </cell>
        </row>
        <row r="1523">
          <cell r="A1523">
            <v>0</v>
          </cell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>
            <v>0</v>
          </cell>
          <cell r="AE1523">
            <v>0</v>
          </cell>
          <cell r="AF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>
            <v>0</v>
          </cell>
          <cell r="AE1524">
            <v>0</v>
          </cell>
          <cell r="AF1524">
            <v>0</v>
          </cell>
        </row>
        <row r="1525">
          <cell r="A1525">
            <v>0</v>
          </cell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>
            <v>0</v>
          </cell>
          <cell r="AF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>
            <v>0</v>
          </cell>
          <cell r="AF1526">
            <v>0</v>
          </cell>
        </row>
        <row r="1527">
          <cell r="A1527">
            <v>0</v>
          </cell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>
            <v>0</v>
          </cell>
          <cell r="AE1528">
            <v>0</v>
          </cell>
          <cell r="AF1528">
            <v>0</v>
          </cell>
        </row>
        <row r="1529">
          <cell r="A1529">
            <v>0</v>
          </cell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F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0</v>
          </cell>
        </row>
        <row r="1531">
          <cell r="A1531">
            <v>0</v>
          </cell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>
            <v>0</v>
          </cell>
          <cell r="AF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0</v>
          </cell>
          <cell r="AF1532">
            <v>0</v>
          </cell>
        </row>
        <row r="1533">
          <cell r="A1533">
            <v>0</v>
          </cell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0</v>
          </cell>
          <cell r="AE1533">
            <v>0</v>
          </cell>
          <cell r="AF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0</v>
          </cell>
          <cell r="AE1534">
            <v>0</v>
          </cell>
          <cell r="AF1534">
            <v>0</v>
          </cell>
        </row>
        <row r="1535">
          <cell r="A1535">
            <v>0</v>
          </cell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>
            <v>0</v>
          </cell>
          <cell r="AE1535">
            <v>0</v>
          </cell>
          <cell r="AF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>
            <v>0</v>
          </cell>
          <cell r="AE1536">
            <v>0</v>
          </cell>
          <cell r="AF1536">
            <v>0</v>
          </cell>
        </row>
        <row r="1537">
          <cell r="A1537">
            <v>0</v>
          </cell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>
            <v>0</v>
          </cell>
          <cell r="AE1537">
            <v>0</v>
          </cell>
          <cell r="A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>
            <v>0</v>
          </cell>
          <cell r="AE1538">
            <v>0</v>
          </cell>
          <cell r="AF1538">
            <v>0</v>
          </cell>
        </row>
        <row r="1539">
          <cell r="A1539">
            <v>0</v>
          </cell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F1540">
            <v>0</v>
          </cell>
        </row>
        <row r="1541">
          <cell r="A1541">
            <v>0</v>
          </cell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>
            <v>0</v>
          </cell>
          <cell r="A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F1542">
            <v>0</v>
          </cell>
        </row>
        <row r="1543">
          <cell r="A1543">
            <v>0</v>
          </cell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F1544">
            <v>0</v>
          </cell>
        </row>
        <row r="1545">
          <cell r="A1545">
            <v>0</v>
          </cell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F1546">
            <v>0</v>
          </cell>
        </row>
        <row r="1547">
          <cell r="A1547">
            <v>0</v>
          </cell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>
            <v>0</v>
          </cell>
          <cell r="A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>
            <v>0</v>
          </cell>
          <cell r="AF1548">
            <v>0</v>
          </cell>
        </row>
        <row r="1549">
          <cell r="A1549">
            <v>0</v>
          </cell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>
            <v>0</v>
          </cell>
          <cell r="A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>
            <v>0</v>
          </cell>
          <cell r="AF1550">
            <v>0</v>
          </cell>
        </row>
        <row r="1551">
          <cell r="A1551">
            <v>0</v>
          </cell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>
            <v>0</v>
          </cell>
          <cell r="AF1552">
            <v>0</v>
          </cell>
        </row>
        <row r="1553">
          <cell r="A1553">
            <v>0</v>
          </cell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>
            <v>0</v>
          </cell>
          <cell r="AF1554">
            <v>0</v>
          </cell>
        </row>
        <row r="1555">
          <cell r="A1555">
            <v>0</v>
          </cell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>
            <v>0</v>
          </cell>
          <cell r="A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F1556">
            <v>0</v>
          </cell>
        </row>
        <row r="1557">
          <cell r="A1557">
            <v>0</v>
          </cell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>
            <v>0</v>
          </cell>
          <cell r="AF1558">
            <v>0</v>
          </cell>
        </row>
        <row r="1559">
          <cell r="A1559">
            <v>0</v>
          </cell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>
            <v>0</v>
          </cell>
          <cell r="AF1560">
            <v>0</v>
          </cell>
        </row>
        <row r="1561">
          <cell r="A1561">
            <v>0</v>
          </cell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0</v>
          </cell>
        </row>
        <row r="1563">
          <cell r="A1563">
            <v>0</v>
          </cell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F1564">
            <v>0</v>
          </cell>
        </row>
        <row r="1565">
          <cell r="A1565">
            <v>0</v>
          </cell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>
            <v>0</v>
          </cell>
          <cell r="AE1566">
            <v>0</v>
          </cell>
          <cell r="AF1566">
            <v>0</v>
          </cell>
        </row>
        <row r="1567">
          <cell r="A1567">
            <v>0</v>
          </cell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>
            <v>0</v>
          </cell>
          <cell r="AE1567">
            <v>0</v>
          </cell>
          <cell r="A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>
            <v>0</v>
          </cell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F1570">
            <v>0</v>
          </cell>
        </row>
        <row r="1571">
          <cell r="A1571">
            <v>0</v>
          </cell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>
            <v>0</v>
          </cell>
          <cell r="A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>
            <v>0</v>
          </cell>
          <cell r="AF1572">
            <v>0</v>
          </cell>
        </row>
        <row r="1573">
          <cell r="A1573">
            <v>0</v>
          </cell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>
            <v>0</v>
          </cell>
          <cell r="A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>
            <v>0</v>
          </cell>
          <cell r="AF1574">
            <v>0</v>
          </cell>
        </row>
        <row r="1575">
          <cell r="A1575">
            <v>0</v>
          </cell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>
            <v>0</v>
          </cell>
          <cell r="A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>
            <v>0</v>
          </cell>
          <cell r="AF1576">
            <v>0</v>
          </cell>
        </row>
        <row r="1577">
          <cell r="A1577">
            <v>0</v>
          </cell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>
            <v>0</v>
          </cell>
          <cell r="A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>
            <v>0</v>
          </cell>
          <cell r="AF1578">
            <v>0</v>
          </cell>
        </row>
        <row r="1579">
          <cell r="A1579">
            <v>0</v>
          </cell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>
            <v>0</v>
          </cell>
          <cell r="AF1580">
            <v>0</v>
          </cell>
        </row>
        <row r="1581">
          <cell r="A1581">
            <v>0</v>
          </cell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F1582">
            <v>0</v>
          </cell>
        </row>
        <row r="1583">
          <cell r="A1583">
            <v>0</v>
          </cell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>
            <v>0</v>
          </cell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F1586">
            <v>0</v>
          </cell>
        </row>
        <row r="1587">
          <cell r="A1587">
            <v>0</v>
          </cell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F1588">
            <v>0</v>
          </cell>
        </row>
        <row r="1589">
          <cell r="A1589">
            <v>0</v>
          </cell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0</v>
          </cell>
        </row>
        <row r="1591">
          <cell r="A1591">
            <v>0</v>
          </cell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>
            <v>0</v>
          </cell>
          <cell r="A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>
            <v>0</v>
          </cell>
          <cell r="AF1592">
            <v>0</v>
          </cell>
        </row>
        <row r="1593">
          <cell r="A1593">
            <v>0</v>
          </cell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>
            <v>0</v>
          </cell>
          <cell r="AE1593">
            <v>0</v>
          </cell>
          <cell r="A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>
            <v>0</v>
          </cell>
          <cell r="AF1594">
            <v>0</v>
          </cell>
        </row>
        <row r="1595">
          <cell r="A1595">
            <v>0</v>
          </cell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>
            <v>0</v>
          </cell>
          <cell r="A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F1596">
            <v>0</v>
          </cell>
        </row>
        <row r="1597">
          <cell r="A1597">
            <v>0</v>
          </cell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>
            <v>0</v>
          </cell>
          <cell r="AE1598">
            <v>0</v>
          </cell>
          <cell r="AF1598">
            <v>0</v>
          </cell>
        </row>
        <row r="1599">
          <cell r="A1599">
            <v>0</v>
          </cell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>
            <v>0</v>
          </cell>
          <cell r="A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>
            <v>0</v>
          </cell>
          <cell r="AF1600">
            <v>0</v>
          </cell>
        </row>
        <row r="1601">
          <cell r="A1601">
            <v>0</v>
          </cell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>
            <v>0</v>
          </cell>
          <cell r="A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>
            <v>0</v>
          </cell>
          <cell r="AF1602">
            <v>0</v>
          </cell>
        </row>
        <row r="1603">
          <cell r="A1603">
            <v>0</v>
          </cell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>
            <v>0</v>
          </cell>
          <cell r="AE1603">
            <v>0</v>
          </cell>
          <cell r="A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>
            <v>0</v>
          </cell>
          <cell r="AE1604">
            <v>0</v>
          </cell>
          <cell r="AF1604">
            <v>0</v>
          </cell>
        </row>
        <row r="1605">
          <cell r="A1605">
            <v>0</v>
          </cell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F1606">
            <v>0</v>
          </cell>
        </row>
        <row r="1607">
          <cell r="A1607">
            <v>0</v>
          </cell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>
            <v>0</v>
          </cell>
          <cell r="AC1608">
            <v>0</v>
          </cell>
          <cell r="AD1608">
            <v>0</v>
          </cell>
          <cell r="AF1608">
            <v>0</v>
          </cell>
        </row>
        <row r="1609">
          <cell r="A1609">
            <v>0</v>
          </cell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>
            <v>0</v>
          </cell>
          <cell r="AE1610">
            <v>0</v>
          </cell>
          <cell r="AF1610">
            <v>0</v>
          </cell>
        </row>
        <row r="1611">
          <cell r="A1611">
            <v>0</v>
          </cell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>
            <v>0</v>
          </cell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F1614">
            <v>0</v>
          </cell>
        </row>
        <row r="1615">
          <cell r="A1615">
            <v>0</v>
          </cell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F1616">
            <v>0</v>
          </cell>
        </row>
        <row r="1617">
          <cell r="A1617">
            <v>0</v>
          </cell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</row>
        <row r="1619">
          <cell r="A1619">
            <v>0</v>
          </cell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>
            <v>0</v>
          </cell>
          <cell r="A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>
            <v>0</v>
          </cell>
          <cell r="AF1620">
            <v>0</v>
          </cell>
        </row>
        <row r="1621">
          <cell r="A1621">
            <v>0</v>
          </cell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>
            <v>0</v>
          </cell>
          <cell r="AC1622">
            <v>0</v>
          </cell>
          <cell r="AD1622">
            <v>0</v>
          </cell>
          <cell r="AF1622">
            <v>0</v>
          </cell>
        </row>
        <row r="1623">
          <cell r="A1623">
            <v>0</v>
          </cell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F1624">
            <v>0</v>
          </cell>
        </row>
        <row r="1625">
          <cell r="A1625">
            <v>0</v>
          </cell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>
            <v>0</v>
          </cell>
          <cell r="A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0</v>
          </cell>
        </row>
        <row r="1627">
          <cell r="A1627">
            <v>0</v>
          </cell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F1628">
            <v>0</v>
          </cell>
        </row>
        <row r="1629">
          <cell r="A1629">
            <v>0</v>
          </cell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F1630">
            <v>0</v>
          </cell>
        </row>
        <row r="1631">
          <cell r="A1631">
            <v>0</v>
          </cell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>
            <v>0</v>
          </cell>
          <cell r="A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>
            <v>0</v>
          </cell>
          <cell r="AF1632">
            <v>0</v>
          </cell>
        </row>
        <row r="1633">
          <cell r="A1633">
            <v>0</v>
          </cell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>
            <v>0</v>
          </cell>
          <cell r="AE1634">
            <v>0</v>
          </cell>
          <cell r="AF1634">
            <v>0</v>
          </cell>
        </row>
        <row r="1635">
          <cell r="A1635">
            <v>0</v>
          </cell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>
            <v>0</v>
          </cell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0</v>
          </cell>
        </row>
        <row r="1639">
          <cell r="A1639">
            <v>0</v>
          </cell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>
            <v>0</v>
          </cell>
          <cell r="A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>
            <v>0</v>
          </cell>
          <cell r="AF1640">
            <v>0</v>
          </cell>
        </row>
        <row r="1641">
          <cell r="A1641">
            <v>0</v>
          </cell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F1642">
            <v>0</v>
          </cell>
        </row>
        <row r="1643">
          <cell r="A1643">
            <v>0</v>
          </cell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>
            <v>0</v>
          </cell>
          <cell r="A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</v>
          </cell>
        </row>
        <row r="1645">
          <cell r="A1645">
            <v>0</v>
          </cell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>
            <v>0</v>
          </cell>
          <cell r="AF1646">
            <v>0</v>
          </cell>
        </row>
        <row r="1647">
          <cell r="A1647">
            <v>0</v>
          </cell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F1648">
            <v>0</v>
          </cell>
        </row>
        <row r="1649">
          <cell r="A1649">
            <v>0</v>
          </cell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F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F1650">
            <v>0</v>
          </cell>
        </row>
        <row r="1651">
          <cell r="A1651">
            <v>0</v>
          </cell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F1652">
            <v>0</v>
          </cell>
        </row>
        <row r="1653">
          <cell r="A1653">
            <v>0</v>
          </cell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F1654">
            <v>0</v>
          </cell>
        </row>
        <row r="1655">
          <cell r="A1655">
            <v>0</v>
          </cell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>
            <v>0</v>
          </cell>
          <cell r="AE1655">
            <v>0</v>
          </cell>
          <cell r="A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>
            <v>0</v>
          </cell>
          <cell r="AE1656">
            <v>0</v>
          </cell>
          <cell r="AF1656">
            <v>0</v>
          </cell>
        </row>
        <row r="1657">
          <cell r="A1657">
            <v>0</v>
          </cell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F1658">
            <v>0</v>
          </cell>
        </row>
        <row r="1659">
          <cell r="A1659">
            <v>0</v>
          </cell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>
            <v>0</v>
          </cell>
          <cell r="A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>
            <v>0</v>
          </cell>
          <cell r="AF1660">
            <v>0</v>
          </cell>
        </row>
        <row r="1661">
          <cell r="A1661">
            <v>0</v>
          </cell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>
            <v>0</v>
          </cell>
          <cell r="A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>
            <v>0</v>
          </cell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>
            <v>0</v>
          </cell>
          <cell r="AF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>
            <v>0</v>
          </cell>
          <cell r="AF1664">
            <v>0</v>
          </cell>
        </row>
        <row r="1665">
          <cell r="A1665">
            <v>0</v>
          </cell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F1666">
            <v>0</v>
          </cell>
        </row>
        <row r="1667">
          <cell r="A1667">
            <v>0</v>
          </cell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F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F1668">
            <v>0</v>
          </cell>
        </row>
        <row r="1669">
          <cell r="A1669">
            <v>0</v>
          </cell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F1670">
            <v>0</v>
          </cell>
        </row>
        <row r="1671">
          <cell r="A1671">
            <v>0</v>
          </cell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F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F1672">
            <v>0</v>
          </cell>
        </row>
        <row r="1673">
          <cell r="A1673">
            <v>0</v>
          </cell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F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>
            <v>0</v>
          </cell>
          <cell r="AF1674">
            <v>0</v>
          </cell>
        </row>
        <row r="1675">
          <cell r="A1675">
            <v>0</v>
          </cell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>
            <v>0</v>
          </cell>
          <cell r="AF1676">
            <v>0</v>
          </cell>
        </row>
        <row r="1677">
          <cell r="A1677">
            <v>0</v>
          </cell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>
            <v>0</v>
          </cell>
          <cell r="AF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>
            <v>0</v>
          </cell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>
            <v>0</v>
          </cell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F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0</v>
          </cell>
        </row>
        <row r="1683">
          <cell r="A1683">
            <v>0</v>
          </cell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>
            <v>0</v>
          </cell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F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F1686">
            <v>0</v>
          </cell>
        </row>
        <row r="1687">
          <cell r="A1687">
            <v>0</v>
          </cell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>
            <v>0</v>
          </cell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>
            <v>0</v>
          </cell>
          <cell r="AF1690">
            <v>0</v>
          </cell>
        </row>
        <row r="1691">
          <cell r="A1691">
            <v>0</v>
          </cell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>
            <v>0</v>
          </cell>
          <cell r="AF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</v>
          </cell>
        </row>
        <row r="1693">
          <cell r="A1693">
            <v>0</v>
          </cell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0</v>
          </cell>
        </row>
        <row r="1695">
          <cell r="A1695">
            <v>0</v>
          </cell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F1695">
            <v>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>
            <v>0</v>
          </cell>
          <cell r="AF1696">
            <v>0</v>
          </cell>
        </row>
        <row r="1697">
          <cell r="A1697">
            <v>0</v>
          </cell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>
            <v>0</v>
          </cell>
          <cell r="AF1697">
            <v>0</v>
          </cell>
        </row>
        <row r="1698">
          <cell r="A1698">
            <v>0</v>
          </cell>
          <cell r="B1698">
            <v>0</v>
          </cell>
          <cell r="C1698">
            <v>0</v>
          </cell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F1698">
            <v>0</v>
          </cell>
        </row>
        <row r="1699">
          <cell r="A1699">
            <v>0</v>
          </cell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>
            <v>0</v>
          </cell>
          <cell r="AF1699">
            <v>0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>
            <v>0</v>
          </cell>
          <cell r="AF1700">
            <v>0</v>
          </cell>
        </row>
        <row r="1701">
          <cell r="A1701">
            <v>0</v>
          </cell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>
            <v>0</v>
          </cell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>
            <v>0</v>
          </cell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0</v>
          </cell>
        </row>
        <row r="1706">
          <cell r="A1706">
            <v>0</v>
          </cell>
          <cell r="B1706">
            <v>0</v>
          </cell>
          <cell r="C1706">
            <v>0</v>
          </cell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0</v>
          </cell>
        </row>
        <row r="1707">
          <cell r="A1707">
            <v>0</v>
          </cell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</v>
          </cell>
        </row>
        <row r="1709">
          <cell r="A1709">
            <v>0</v>
          </cell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0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</v>
          </cell>
        </row>
        <row r="1711">
          <cell r="A1711">
            <v>0</v>
          </cell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>
            <v>0</v>
          </cell>
          <cell r="AF1711">
            <v>0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>
            <v>0</v>
          </cell>
          <cell r="AF1712">
            <v>0</v>
          </cell>
        </row>
        <row r="1713">
          <cell r="A1713">
            <v>0</v>
          </cell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F1713">
            <v>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0</v>
          </cell>
        </row>
        <row r="1715">
          <cell r="A1715">
            <v>0</v>
          </cell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</v>
          </cell>
        </row>
        <row r="1717">
          <cell r="A1717">
            <v>0</v>
          </cell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0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F1718">
            <v>0</v>
          </cell>
        </row>
        <row r="1719">
          <cell r="A1719">
            <v>0</v>
          </cell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>
            <v>0</v>
          </cell>
          <cell r="AF1720">
            <v>0</v>
          </cell>
        </row>
        <row r="1721">
          <cell r="A1721">
            <v>0</v>
          </cell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>
            <v>0</v>
          </cell>
          <cell r="AF1721">
            <v>0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F1722">
            <v>0</v>
          </cell>
        </row>
        <row r="1723">
          <cell r="A1723">
            <v>0</v>
          </cell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>
            <v>0</v>
          </cell>
          <cell r="AF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>
            <v>0</v>
          </cell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>
            <v>0</v>
          </cell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0</v>
          </cell>
        </row>
        <row r="1729">
          <cell r="A1729">
            <v>0</v>
          </cell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F1729">
            <v>0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F1730">
            <v>0</v>
          </cell>
        </row>
        <row r="1731">
          <cell r="A1731">
            <v>0</v>
          </cell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F1732">
            <v>0</v>
          </cell>
        </row>
        <row r="1733">
          <cell r="A1733">
            <v>0</v>
          </cell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>
            <v>0</v>
          </cell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>
            <v>0</v>
          </cell>
          <cell r="AF1735">
            <v>0</v>
          </cell>
        </row>
        <row r="1736">
          <cell r="A1736">
            <v>0</v>
          </cell>
          <cell r="B1736">
            <v>0</v>
          </cell>
          <cell r="C1736">
            <v>0</v>
          </cell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>
            <v>0</v>
          </cell>
          <cell r="AF1736">
            <v>0</v>
          </cell>
        </row>
        <row r="1737">
          <cell r="A1737">
            <v>0</v>
          </cell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>
            <v>0</v>
          </cell>
          <cell r="AF1737">
            <v>0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>
            <v>0</v>
          </cell>
          <cell r="AF1738">
            <v>0</v>
          </cell>
        </row>
        <row r="1739">
          <cell r="A1739">
            <v>0</v>
          </cell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>
            <v>0</v>
          </cell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F1742">
            <v>0</v>
          </cell>
        </row>
        <row r="1743">
          <cell r="A1743">
            <v>0</v>
          </cell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F1743">
            <v>0</v>
          </cell>
        </row>
        <row r="1744">
          <cell r="A1744">
            <v>0</v>
          </cell>
          <cell r="B1744">
            <v>0</v>
          </cell>
          <cell r="C1744">
            <v>0</v>
          </cell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</v>
          </cell>
        </row>
        <row r="1745">
          <cell r="A1745">
            <v>0</v>
          </cell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F1745">
            <v>0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>
            <v>0</v>
          </cell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F1747">
            <v>0</v>
          </cell>
        </row>
        <row r="1748">
          <cell r="A1748">
            <v>0</v>
          </cell>
          <cell r="B1748">
            <v>0</v>
          </cell>
          <cell r="C1748">
            <v>0</v>
          </cell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0</v>
          </cell>
        </row>
        <row r="1749">
          <cell r="A1749">
            <v>0</v>
          </cell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>
            <v>0</v>
          </cell>
          <cell r="AF1749">
            <v>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>
            <v>0</v>
          </cell>
          <cell r="AF1750">
            <v>0</v>
          </cell>
        </row>
        <row r="1751">
          <cell r="A1751">
            <v>0</v>
          </cell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0</v>
          </cell>
        </row>
        <row r="1752">
          <cell r="A1752">
            <v>0</v>
          </cell>
          <cell r="B1752">
            <v>0</v>
          </cell>
          <cell r="C1752">
            <v>0</v>
          </cell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F1752">
            <v>0</v>
          </cell>
        </row>
        <row r="1753">
          <cell r="A1753">
            <v>0</v>
          </cell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>
            <v>0</v>
          </cell>
          <cell r="AF1753">
            <v>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>
            <v>0</v>
          </cell>
          <cell r="AF1754">
            <v>0</v>
          </cell>
        </row>
        <row r="1755">
          <cell r="A1755">
            <v>0</v>
          </cell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>
            <v>0</v>
          </cell>
          <cell r="AC1755">
            <v>0</v>
          </cell>
          <cell r="AD1755">
            <v>0</v>
          </cell>
          <cell r="AF1755">
            <v>0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>
            <v>0</v>
          </cell>
          <cell r="AC1756">
            <v>0</v>
          </cell>
          <cell r="AD1756">
            <v>0</v>
          </cell>
          <cell r="AF1756">
            <v>0</v>
          </cell>
        </row>
        <row r="1757">
          <cell r="A1757">
            <v>0</v>
          </cell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>
            <v>0</v>
          </cell>
          <cell r="AC1758">
            <v>0</v>
          </cell>
          <cell r="AD1758">
            <v>0</v>
          </cell>
          <cell r="AF1758">
            <v>0</v>
          </cell>
        </row>
        <row r="1759">
          <cell r="A1759">
            <v>0</v>
          </cell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>
            <v>0</v>
          </cell>
          <cell r="AF1759">
            <v>0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>
            <v>0</v>
          </cell>
          <cell r="AF1760">
            <v>0</v>
          </cell>
        </row>
        <row r="1761">
          <cell r="A1761">
            <v>0</v>
          </cell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>
            <v>0</v>
          </cell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>
            <v>0</v>
          </cell>
          <cell r="AF1763">
            <v>0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>
            <v>0</v>
          </cell>
          <cell r="AF1764">
            <v>0</v>
          </cell>
        </row>
        <row r="1765">
          <cell r="A1765">
            <v>0</v>
          </cell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F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F1766">
            <v>0</v>
          </cell>
        </row>
        <row r="1767">
          <cell r="A1767">
            <v>0</v>
          </cell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F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>
            <v>0</v>
          </cell>
          <cell r="AC1768">
            <v>0</v>
          </cell>
          <cell r="AD1768">
            <v>0</v>
          </cell>
          <cell r="AF1768">
            <v>0</v>
          </cell>
        </row>
        <row r="1769">
          <cell r="A1769">
            <v>0</v>
          </cell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F1769">
            <v>0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</row>
        <row r="1771">
          <cell r="A1771">
            <v>0</v>
          </cell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>
            <v>0</v>
          </cell>
          <cell r="AE1771">
            <v>0</v>
          </cell>
          <cell r="AF1771">
            <v>0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>
            <v>0</v>
          </cell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0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F1774">
            <v>0</v>
          </cell>
        </row>
        <row r="1775">
          <cell r="A1775">
            <v>0</v>
          </cell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>
            <v>0</v>
          </cell>
          <cell r="AC1775">
            <v>0</v>
          </cell>
          <cell r="AD1775">
            <v>0</v>
          </cell>
          <cell r="AF1775">
            <v>0</v>
          </cell>
        </row>
        <row r="1776">
          <cell r="A1776">
            <v>0</v>
          </cell>
          <cell r="B1776">
            <v>0</v>
          </cell>
          <cell r="C1776">
            <v>0</v>
          </cell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0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2020-21" TargetMode="External"/><Relationship Id="rId1" Type="http://schemas.openxmlformats.org/officeDocument/2006/relationships/hyperlink" Target="https://www.health-ni.gov.uk/publications/acute-episode-based-activity-downloadable-data-202021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2020-21" TargetMode="External"/><Relationship Id="rId1" Type="http://schemas.openxmlformats.org/officeDocument/2006/relationships/hyperlink" Target="https://www.health-ni.gov.uk/publications/acute-episode-based-activity-downloadable-data-202021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2020-21" TargetMode="External"/><Relationship Id="rId1" Type="http://schemas.openxmlformats.org/officeDocument/2006/relationships/hyperlink" Target="https://www.health-ni.gov.uk/publications/acute-episode-based-activity-downloadable-data-202021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ghdx.healthdata.org/gbd-results-too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Relationship Id="rId4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beta.isdscotland.org/find-publications-and-data/health-services/primary-care/general-practice-disease-prevalence-data-visualisation/" TargetMode="External"/><Relationship Id="rId2" Type="http://schemas.openxmlformats.org/officeDocument/2006/relationships/hyperlink" Target="https://www.health-ni.gov.uk/topics/doh-statistics-and-research/quality-outcomes-framework-qof" TargetMode="External"/><Relationship Id="rId1" Type="http://schemas.openxmlformats.org/officeDocument/2006/relationships/hyperlink" Target="https://statswales.gov.wales/Catalogue/Health-and-Social-Care/NHS-Primary-and-Community-Activity/GMS-Contract" TargetMode="External"/><Relationship Id="rId4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gov.wales/general-medical-services-contract-quality-and-outcomes-framework-april-2018-march-2019" TargetMode="External"/><Relationship Id="rId2" Type="http://schemas.openxmlformats.org/officeDocument/2006/relationships/hyperlink" Target="https://beta.isdscotland.org/find-publications-and-data/health-services/primary-care/general-practice-disease-prevalence-data-visualisation/" TargetMode="External"/><Relationship Id="rId1" Type="http://schemas.openxmlformats.org/officeDocument/2006/relationships/hyperlink" Target="https://digital.nhs.uk/data-and-information/publications/statistical/quality-and-outcomes-framework-achievement-prevalence-and-exceptions-data/2019-20" TargetMode="External"/><Relationship Id="rId6" Type="http://schemas.openxmlformats.org/officeDocument/2006/relationships/printerSettings" Target="../printerSettings/printerSettings15.bin"/><Relationship Id="rId5" Type="http://schemas.openxmlformats.org/officeDocument/2006/relationships/hyperlink" Target="https://www.health-ni.gov.uk/topics/doh-statistics-and-research/quality-outcomes-framework-qof" TargetMode="External"/><Relationship Id="rId4" Type="http://schemas.openxmlformats.org/officeDocument/2006/relationships/hyperlink" Target="https://statswales.gov.wales/Catalogue/Health-and-Social-Care/NHS-Primary-and-Community-Activity/GMS-Contract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digital.nhs.uk/data-and-information/publications/statistical/quality-and-outcomes-framework-achievement-prevalence-and-exceptions-data/2019-20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beta.isdscotland.org/find-publications-and-data/health-services/primary-care/general-practice-disease-prevalence-data-visualisation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digital.nhs.uk/data-and-information/publications/statistical/hospital-admitted-patient-care-activity/2020-21" TargetMode="External"/><Relationship Id="rId1" Type="http://schemas.openxmlformats.org/officeDocument/2006/relationships/hyperlink" Target="https://www.health-ni.gov.uk/publications/acute-episode-based-activity-downloadable-data-202021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s://statswales.gov.wales/Catalogue/Health-and-Social-Care/NHS-Primary-and-Community-Activity/GMS-Contract" TargetMode="External"/><Relationship Id="rId1" Type="http://schemas.openxmlformats.org/officeDocument/2006/relationships/hyperlink" Target="https://gov.wales/general-medical-services-contract-quality-and-outcomes-framework-april-2018-march-2019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alth-ni.gov.uk/topics/doh-statistics-and-research/quality-outcomes-framework-qof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beta.isdscotland.org/find-publications-and-data/health-services/primary-care/general-practice-disease-prevalence-data-visualisation/" TargetMode="External"/><Relationship Id="rId2" Type="http://schemas.openxmlformats.org/officeDocument/2006/relationships/hyperlink" Target="https://www.health-ni.gov.uk/topics/doh-statistics-and-research/quality-outcomes-framework-qof" TargetMode="External"/><Relationship Id="rId1" Type="http://schemas.openxmlformats.org/officeDocument/2006/relationships/hyperlink" Target="https://statswales.gov.wales/Catalogue/Health-and-Social-Care/NHS-Primary-and-Community-Activity/GMS-Contract" TargetMode="External"/><Relationship Id="rId4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gov.scot/collections/scottish-health-survey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gov.scot/collections/scottish-health-survey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gov.wales/adult-general-health-and-illness-national-survey-wales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2.gov.scot/Topics/Statistics/Browse/Health/scottish-health-survey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2.gov.scot/Topics/Statistics/Browse/Health/scottish-health-survey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gov.scot/collections/scottish-health-survey/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gov.wales/adult-general-health-and-illness-national-survey-wales-april-2019-march-2020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ghdx.healthdata.org/gbd-results-tool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2020-21" TargetMode="External"/><Relationship Id="rId1" Type="http://schemas.openxmlformats.org/officeDocument/2006/relationships/hyperlink" Target="https://www.health-ni.gov.uk/publications/acute-episode-based-activity-downloadable-data-202021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2020-21" TargetMode="External"/><Relationship Id="rId1" Type="http://schemas.openxmlformats.org/officeDocument/2006/relationships/hyperlink" Target="https://www.health-ni.gov.uk/publications/acute-episode-based-activity-downloadable-data-202021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nwis.nhs.wales/information-services/health-intelligence/pedw-data-online/" TargetMode="External"/><Relationship Id="rId2" Type="http://schemas.openxmlformats.org/officeDocument/2006/relationships/hyperlink" Target="https://digital.nhs.uk/data-and-information/publications/statistical/hospital-admitted-patient-care-activity/2020-21" TargetMode="External"/><Relationship Id="rId1" Type="http://schemas.openxmlformats.org/officeDocument/2006/relationships/hyperlink" Target="https://www.health-ni.gov.uk/publications/acute-episode-based-activity-downloadable-data-202021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digital.nhs.uk/data-and-information/publications/statistical/hospital-admitted-patient-care-activity/2020-21" TargetMode="External"/><Relationship Id="rId1" Type="http://schemas.openxmlformats.org/officeDocument/2006/relationships/hyperlink" Target="https://www.health-ni.gov.uk/publications/acute-episode-based-activity-downloadable-data-202021" TargetMode="Externa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E3051E"/>
    <pageSetUpPr fitToPage="1"/>
  </sheetPr>
  <dimension ref="A3:N46"/>
  <sheetViews>
    <sheetView showGridLines="0" tabSelected="1" zoomScale="90" zoomScaleNormal="90" workbookViewId="0">
      <pane xSplit="1" ySplit="8" topLeftCell="B18" activePane="bottomRight" state="frozen"/>
      <selection activeCell="A44" sqref="A44"/>
      <selection pane="topRight" activeCell="A44" sqref="A44"/>
      <selection pane="bottomLeft" activeCell="A44" sqref="A44"/>
      <selection pane="bottomRight" activeCell="V31" sqref="V31"/>
    </sheetView>
  </sheetViews>
  <sheetFormatPr defaultColWidth="9.140625" defaultRowHeight="16.5" x14ac:dyDescent="0.3"/>
  <cols>
    <col min="1" max="1" width="7.28515625" style="2" customWidth="1"/>
    <col min="2" max="12" width="9.140625" style="2"/>
    <col min="13" max="13" width="11.28515625" style="2" customWidth="1"/>
    <col min="14" max="14" width="11.42578125" style="2" customWidth="1"/>
    <col min="15" max="16384" width="9.140625" style="2"/>
  </cols>
  <sheetData>
    <row r="3" spans="1:14" ht="17.25" x14ac:dyDescent="0.35">
      <c r="D3" s="297" t="s">
        <v>288</v>
      </c>
    </row>
    <row r="4" spans="1:14" ht="17.25" x14ac:dyDescent="0.35">
      <c r="D4" s="297" t="s">
        <v>289</v>
      </c>
    </row>
    <row r="5" spans="1:14" ht="17.25" x14ac:dyDescent="0.35">
      <c r="D5" s="297" t="s">
        <v>372</v>
      </c>
    </row>
    <row r="6" spans="1:14" ht="17.25" x14ac:dyDescent="0.35">
      <c r="D6" s="297" t="s">
        <v>1273</v>
      </c>
    </row>
    <row r="8" spans="1:14" ht="18" x14ac:dyDescent="0.35">
      <c r="A8" s="3" t="s">
        <v>1241</v>
      </c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</row>
    <row r="9" spans="1:14" ht="17.25" x14ac:dyDescent="0.35">
      <c r="A9" s="219"/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</row>
    <row r="10" spans="1:14" ht="17.25" x14ac:dyDescent="0.35">
      <c r="A10" s="201" t="s">
        <v>98</v>
      </c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</row>
    <row r="11" spans="1:14" ht="17.25" x14ac:dyDescent="0.35">
      <c r="A11" s="709">
        <v>2.1</v>
      </c>
      <c r="B11" s="722" t="s">
        <v>1324</v>
      </c>
      <c r="C11" s="722"/>
      <c r="D11" s="722"/>
      <c r="E11" s="722"/>
      <c r="F11" s="722"/>
      <c r="G11" s="722"/>
      <c r="H11" s="722"/>
      <c r="I11" s="722"/>
      <c r="J11" s="722"/>
      <c r="K11" s="722"/>
      <c r="L11" s="722"/>
      <c r="M11" s="722"/>
      <c r="N11" s="722"/>
    </row>
    <row r="12" spans="1:14" ht="17.25" x14ac:dyDescent="0.35">
      <c r="A12" s="710" t="s">
        <v>1365</v>
      </c>
      <c r="B12" s="722" t="s">
        <v>1294</v>
      </c>
      <c r="C12" s="722"/>
      <c r="D12" s="722"/>
      <c r="E12" s="722"/>
      <c r="F12" s="722"/>
      <c r="G12" s="722"/>
      <c r="H12" s="722"/>
      <c r="I12" s="722"/>
      <c r="J12" s="722"/>
      <c r="K12" s="722"/>
      <c r="L12" s="722"/>
      <c r="M12" s="722"/>
      <c r="N12" s="722"/>
    </row>
    <row r="13" spans="1:14" ht="17.25" x14ac:dyDescent="0.35">
      <c r="A13" s="710" t="s">
        <v>1366</v>
      </c>
      <c r="B13" s="722" t="s">
        <v>1295</v>
      </c>
      <c r="C13" s="722"/>
      <c r="D13" s="722"/>
      <c r="E13" s="722"/>
      <c r="F13" s="722"/>
      <c r="G13" s="722"/>
      <c r="H13" s="722"/>
      <c r="I13" s="722"/>
      <c r="J13" s="722"/>
      <c r="K13" s="722"/>
      <c r="L13" s="722"/>
      <c r="M13" s="722"/>
      <c r="N13" s="722"/>
    </row>
    <row r="14" spans="1:14" ht="17.25" x14ac:dyDescent="0.35">
      <c r="A14" s="710" t="s">
        <v>1367</v>
      </c>
      <c r="B14" s="722" t="s">
        <v>1296</v>
      </c>
      <c r="C14" s="722"/>
      <c r="D14" s="722"/>
      <c r="E14" s="722"/>
      <c r="F14" s="722"/>
      <c r="G14" s="722"/>
      <c r="H14" s="722"/>
      <c r="I14" s="722"/>
      <c r="J14" s="722"/>
      <c r="K14" s="722"/>
      <c r="L14" s="722"/>
      <c r="M14" s="722"/>
      <c r="N14" s="722"/>
    </row>
    <row r="15" spans="1:14" ht="17.25" x14ac:dyDescent="0.35">
      <c r="A15" s="713" t="s">
        <v>1231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</row>
    <row r="16" spans="1:14" ht="17.25" x14ac:dyDescent="0.35">
      <c r="A16" s="709">
        <v>2.2999999999999998</v>
      </c>
      <c r="B16" s="722" t="s">
        <v>1325</v>
      </c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2"/>
      <c r="N16" s="722"/>
    </row>
    <row r="17" spans="1:14" ht="17.25" x14ac:dyDescent="0.35">
      <c r="A17" s="710" t="s">
        <v>1368</v>
      </c>
      <c r="B17" s="722" t="s">
        <v>1297</v>
      </c>
      <c r="C17" s="722"/>
      <c r="D17" s="722"/>
      <c r="E17" s="722"/>
      <c r="F17" s="722"/>
      <c r="G17" s="722"/>
      <c r="H17" s="722"/>
      <c r="I17" s="722"/>
      <c r="J17" s="722"/>
      <c r="K17" s="722"/>
      <c r="L17" s="722"/>
      <c r="M17" s="722"/>
      <c r="N17" s="722"/>
    </row>
    <row r="18" spans="1:14" ht="17.25" x14ac:dyDescent="0.35">
      <c r="A18" s="710" t="s">
        <v>1369</v>
      </c>
      <c r="B18" s="722" t="s">
        <v>1298</v>
      </c>
      <c r="C18" s="722"/>
      <c r="D18" s="722"/>
      <c r="E18" s="722"/>
      <c r="F18" s="722"/>
      <c r="G18" s="722"/>
      <c r="H18" s="722"/>
      <c r="I18" s="722"/>
      <c r="J18" s="722"/>
      <c r="K18" s="722"/>
      <c r="L18" s="722"/>
      <c r="M18" s="722"/>
      <c r="N18" s="722"/>
    </row>
    <row r="19" spans="1:14" ht="17.25" x14ac:dyDescent="0.35">
      <c r="A19" s="710" t="s">
        <v>1370</v>
      </c>
      <c r="B19" s="722" t="s">
        <v>1299</v>
      </c>
      <c r="C19" s="722"/>
      <c r="D19" s="722"/>
      <c r="E19" s="722"/>
      <c r="F19" s="722"/>
      <c r="G19" s="722"/>
      <c r="H19" s="722"/>
      <c r="I19" s="722"/>
      <c r="J19" s="722"/>
      <c r="K19" s="722"/>
      <c r="L19" s="722"/>
      <c r="M19" s="722"/>
      <c r="N19" s="722"/>
    </row>
    <row r="20" spans="1:14" s="8" customFormat="1" ht="15.75" x14ac:dyDescent="0.35">
      <c r="A20" s="714" t="s">
        <v>261</v>
      </c>
      <c r="B20" s="285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</row>
    <row r="21" spans="1:14" s="8" customFormat="1" ht="15.75" x14ac:dyDescent="0.35">
      <c r="A21" s="711">
        <v>2.5</v>
      </c>
      <c r="B21" s="723" t="s">
        <v>1228</v>
      </c>
      <c r="C21" s="724"/>
      <c r="D21" s="724"/>
      <c r="E21" s="724"/>
      <c r="F21" s="724"/>
      <c r="G21" s="724"/>
      <c r="H21" s="724"/>
      <c r="I21" s="724"/>
      <c r="J21" s="724"/>
      <c r="K21" s="725"/>
      <c r="L21" s="725"/>
      <c r="M21" s="725"/>
      <c r="N21" s="725"/>
    </row>
    <row r="22" spans="1:14" s="8" customFormat="1" ht="15.75" x14ac:dyDescent="0.35">
      <c r="A22" s="711">
        <v>2.6</v>
      </c>
      <c r="B22" s="723" t="s">
        <v>1229</v>
      </c>
      <c r="C22" s="724"/>
      <c r="D22" s="724"/>
      <c r="E22" s="724"/>
      <c r="F22" s="724"/>
      <c r="G22" s="724"/>
      <c r="H22" s="724"/>
      <c r="I22" s="724"/>
      <c r="J22" s="724"/>
      <c r="K22" s="725"/>
      <c r="L22" s="725"/>
      <c r="M22" s="725"/>
      <c r="N22" s="725"/>
    </row>
    <row r="23" spans="1:14" s="204" customFormat="1" ht="15" x14ac:dyDescent="0.35">
      <c r="A23" s="715" t="s">
        <v>1276</v>
      </c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</row>
    <row r="24" spans="1:14" ht="17.25" x14ac:dyDescent="0.35">
      <c r="A24" s="716">
        <v>2.7</v>
      </c>
      <c r="B24" s="722" t="s">
        <v>290</v>
      </c>
      <c r="C24" s="726"/>
      <c r="D24" s="726"/>
      <c r="E24" s="726"/>
      <c r="F24" s="726"/>
      <c r="G24" s="726"/>
      <c r="H24" s="726"/>
      <c r="I24" s="726"/>
      <c r="J24" s="726"/>
      <c r="K24" s="726"/>
      <c r="L24" s="726"/>
      <c r="M24" s="726"/>
      <c r="N24" s="726"/>
    </row>
    <row r="25" spans="1:14" ht="17.25" x14ac:dyDescent="0.35">
      <c r="A25" s="716">
        <v>2.8</v>
      </c>
      <c r="B25" s="722" t="s">
        <v>1275</v>
      </c>
      <c r="C25" s="722"/>
      <c r="D25" s="722"/>
      <c r="E25" s="722"/>
      <c r="F25" s="722"/>
      <c r="G25" s="722"/>
      <c r="H25" s="722"/>
      <c r="I25" s="722"/>
      <c r="J25" s="722"/>
      <c r="K25" s="722"/>
      <c r="L25" s="722"/>
      <c r="M25" s="722"/>
      <c r="N25" s="722"/>
    </row>
    <row r="26" spans="1:14" ht="17.25" x14ac:dyDescent="0.35">
      <c r="A26" s="716">
        <v>2.9</v>
      </c>
      <c r="B26" s="726" t="s">
        <v>1300</v>
      </c>
      <c r="C26" s="726"/>
      <c r="D26" s="726"/>
      <c r="E26" s="726"/>
      <c r="F26" s="726"/>
      <c r="G26" s="726"/>
      <c r="H26" s="726"/>
      <c r="I26" s="726"/>
      <c r="J26" s="726"/>
      <c r="K26" s="726"/>
      <c r="L26" s="726"/>
      <c r="M26" s="726"/>
      <c r="N26" s="726"/>
    </row>
    <row r="27" spans="1:14" ht="17.25" x14ac:dyDescent="0.35">
      <c r="A27" s="717" t="s">
        <v>1372</v>
      </c>
      <c r="B27" s="726" t="s">
        <v>1301</v>
      </c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</row>
    <row r="28" spans="1:14" ht="17.25" x14ac:dyDescent="0.35">
      <c r="A28" s="710">
        <v>2.11</v>
      </c>
      <c r="B28" s="726" t="s">
        <v>1302</v>
      </c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</row>
    <row r="29" spans="1:14" ht="17.25" x14ac:dyDescent="0.35">
      <c r="A29" s="710">
        <v>2.12</v>
      </c>
      <c r="B29" s="726" t="s">
        <v>1303</v>
      </c>
      <c r="C29" s="726"/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</row>
    <row r="30" spans="1:14" ht="17.25" x14ac:dyDescent="0.35">
      <c r="A30" s="710">
        <v>2.13</v>
      </c>
      <c r="B30" s="726" t="s">
        <v>291</v>
      </c>
      <c r="C30" s="726"/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</row>
    <row r="31" spans="1:14" ht="17.25" x14ac:dyDescent="0.35">
      <c r="A31" s="718" t="s">
        <v>292</v>
      </c>
      <c r="B31" s="425"/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</row>
    <row r="32" spans="1:14" ht="17.25" x14ac:dyDescent="0.35">
      <c r="A32" s="710">
        <v>2.14</v>
      </c>
      <c r="B32" s="726" t="s">
        <v>1326</v>
      </c>
      <c r="C32" s="726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</row>
    <row r="33" spans="1:14" ht="17.25" x14ac:dyDescent="0.35">
      <c r="A33" s="710">
        <v>2.15</v>
      </c>
      <c r="B33" s="726" t="s">
        <v>1327</v>
      </c>
      <c r="C33" s="726"/>
      <c r="D33" s="726"/>
      <c r="E33" s="726"/>
      <c r="F33" s="726"/>
      <c r="G33" s="726"/>
      <c r="H33" s="726"/>
      <c r="I33" s="726"/>
      <c r="J33" s="726"/>
      <c r="K33" s="726"/>
      <c r="L33" s="726"/>
      <c r="M33" s="726"/>
      <c r="N33" s="726"/>
    </row>
    <row r="34" spans="1:14" ht="17.25" x14ac:dyDescent="0.35">
      <c r="A34" s="711">
        <v>2.16</v>
      </c>
      <c r="B34" s="726" t="s">
        <v>1339</v>
      </c>
      <c r="C34" s="726"/>
      <c r="D34" s="726"/>
      <c r="E34" s="726"/>
      <c r="F34" s="726"/>
      <c r="G34" s="726"/>
      <c r="H34" s="726"/>
      <c r="I34" s="726"/>
      <c r="J34" s="726"/>
      <c r="K34" s="726"/>
      <c r="L34" s="726"/>
      <c r="M34" s="726"/>
      <c r="N34" s="726"/>
    </row>
    <row r="35" spans="1:14" ht="17.25" x14ac:dyDescent="0.35">
      <c r="A35" s="712">
        <v>2.17</v>
      </c>
      <c r="B35" s="726" t="s">
        <v>1340</v>
      </c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</row>
    <row r="36" spans="1:14" ht="17.25" x14ac:dyDescent="0.35">
      <c r="A36" s="711">
        <v>2.1800000000000002</v>
      </c>
      <c r="B36" s="726" t="s">
        <v>1373</v>
      </c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</row>
    <row r="37" spans="1:14" ht="17.25" x14ac:dyDescent="0.35">
      <c r="A37" s="711">
        <v>2.19</v>
      </c>
      <c r="B37" s="726" t="s">
        <v>1328</v>
      </c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</row>
    <row r="38" spans="1:14" ht="17.25" x14ac:dyDescent="0.35">
      <c r="A38" s="719" t="s">
        <v>1371</v>
      </c>
      <c r="B38" s="726" t="s">
        <v>1329</v>
      </c>
      <c r="C38" s="726"/>
      <c r="D38" s="726"/>
      <c r="E38" s="726"/>
      <c r="F38" s="726"/>
      <c r="G38" s="726"/>
      <c r="H38" s="726"/>
      <c r="I38" s="726"/>
      <c r="J38" s="726"/>
      <c r="K38" s="726"/>
      <c r="L38" s="726"/>
      <c r="M38" s="726"/>
      <c r="N38" s="726"/>
    </row>
    <row r="39" spans="1:14" ht="17.25" x14ac:dyDescent="0.35">
      <c r="A39" s="711">
        <v>2.21</v>
      </c>
      <c r="B39" s="726" t="s">
        <v>1330</v>
      </c>
      <c r="C39" s="726"/>
      <c r="D39" s="726"/>
      <c r="E39" s="726"/>
      <c r="F39" s="726"/>
      <c r="G39" s="726"/>
      <c r="H39" s="726"/>
      <c r="I39" s="726"/>
      <c r="J39" s="726"/>
      <c r="K39" s="726"/>
      <c r="L39" s="726"/>
      <c r="M39" s="726"/>
      <c r="N39" s="726"/>
    </row>
    <row r="40" spans="1:14" ht="17.25" x14ac:dyDescent="0.35">
      <c r="A40" s="711">
        <v>2.2200000000000002</v>
      </c>
      <c r="B40" s="726" t="s">
        <v>1331</v>
      </c>
      <c r="C40" s="726"/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</row>
    <row r="41" spans="1:14" ht="17.25" x14ac:dyDescent="0.35">
      <c r="A41" s="720">
        <v>2.23</v>
      </c>
      <c r="B41" s="168" t="s">
        <v>375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</row>
    <row r="42" spans="1:14" ht="17.25" x14ac:dyDescent="0.35">
      <c r="A42" s="721" t="s">
        <v>293</v>
      </c>
      <c r="B42" s="296"/>
      <c r="C42" s="296"/>
      <c r="D42" s="296"/>
      <c r="E42" s="296"/>
      <c r="F42" s="296"/>
      <c r="G42" s="296"/>
      <c r="H42" s="296"/>
      <c r="I42" s="296"/>
      <c r="J42" s="296"/>
      <c r="K42" s="296"/>
      <c r="L42" s="296"/>
      <c r="M42" s="296"/>
      <c r="N42" s="296"/>
    </row>
    <row r="43" spans="1:14" ht="17.25" x14ac:dyDescent="0.35">
      <c r="A43" s="712">
        <v>2.2400000000000002</v>
      </c>
      <c r="B43" s="723" t="s">
        <v>1194</v>
      </c>
      <c r="C43" s="727"/>
      <c r="D43" s="727"/>
      <c r="E43" s="727"/>
      <c r="F43" s="727"/>
      <c r="G43" s="727"/>
      <c r="H43" s="727"/>
      <c r="I43" s="727"/>
      <c r="J43" s="727"/>
      <c r="K43" s="728"/>
      <c r="L43" s="728"/>
      <c r="M43" s="728"/>
      <c r="N43" s="729"/>
    </row>
    <row r="44" spans="1:14" ht="17.25" x14ac:dyDescent="0.35">
      <c r="A44" s="712">
        <v>2.25</v>
      </c>
      <c r="B44" s="723" t="s">
        <v>1230</v>
      </c>
      <c r="C44" s="727"/>
      <c r="D44" s="727"/>
      <c r="E44" s="727"/>
      <c r="F44" s="727"/>
      <c r="G44" s="727"/>
      <c r="H44" s="727"/>
      <c r="I44" s="727"/>
      <c r="J44" s="727"/>
      <c r="K44" s="728"/>
      <c r="L44" s="728"/>
      <c r="M44" s="728"/>
      <c r="N44" s="729"/>
    </row>
    <row r="45" spans="1:14" ht="17.25" x14ac:dyDescent="0.35">
      <c r="A45" s="166"/>
    </row>
    <row r="46" spans="1:14" ht="17.25" x14ac:dyDescent="0.35">
      <c r="A46" s="166"/>
    </row>
  </sheetData>
  <hyperlinks>
    <hyperlink ref="A22" location="'2.6'!A1" display="T2.6" xr:uid="{00000000-0004-0000-0000-000000000000}"/>
    <hyperlink ref="A21" location="'2.5'!A1" display="T2.5" xr:uid="{00000000-0004-0000-0000-000001000000}"/>
    <hyperlink ref="A11" location="'2.1'!A1" display="T2.1" xr:uid="{00000000-0004-0000-0000-000002000000}"/>
    <hyperlink ref="A13" location="'2.2b'!A1" display="T2.2b" xr:uid="{00000000-0004-0000-0000-000008000000}"/>
    <hyperlink ref="A12" location="'2.2a'!A1" display="T2.2a" xr:uid="{00000000-0004-0000-0000-000009000000}"/>
    <hyperlink ref="A14" location="'2.2c'!A1" display="T2.2c" xr:uid="{00000000-0004-0000-0000-00000A000000}"/>
    <hyperlink ref="A16" location="'2.3'!A1" display="T2.3" xr:uid="{00000000-0004-0000-0000-00000F000000}"/>
    <hyperlink ref="A18" location="'2.4b'!A1" display="T2.4b" xr:uid="{00000000-0004-0000-0000-000015000000}"/>
    <hyperlink ref="A17" location="'2.4a'!A1" display="T2.4a" xr:uid="{00000000-0004-0000-0000-000016000000}"/>
    <hyperlink ref="A19" location="'2.4c'!A1" display="T2.4c" xr:uid="{00000000-0004-0000-0000-000017000000}"/>
    <hyperlink ref="A44" location="'2.25'!A1" display="T2.25" xr:uid="{28DE87A5-ED6A-48A5-B2F8-903FF279D25C}"/>
    <hyperlink ref="A26" location="'2.9'!A1" display="T2.9" xr:uid="{D7A4CF00-4A0E-42B4-950B-00541EE5203B}"/>
    <hyperlink ref="A27" location="'2.10'!A1" display="T2.10" xr:uid="{F3DF1475-9D2F-417B-BE05-C5A72DD7E9B8}"/>
    <hyperlink ref="A28" location="'2.11'!A1" display="T2.11" xr:uid="{3C8EEF35-4E34-49B7-B9F6-2ED1DFA7E2BB}"/>
    <hyperlink ref="A29" location="'2.12'!A1" display="T2.12" xr:uid="{DBC880CC-D8DA-4E44-8C81-53EA55E319EE}"/>
    <hyperlink ref="A32" location="'2.14'!A1" display="T2.14" xr:uid="{92A4B96D-1B60-414F-BB1A-BA541677F77B}"/>
    <hyperlink ref="A33" location="'2.15'!A1" display="T2.15" xr:uid="{F0E38608-5240-4ACF-895F-95CA87B38F9C}"/>
    <hyperlink ref="A34" location="'2.16'!A1" display="T2.16" xr:uid="{7F441AC8-D38D-4BBB-BC32-258251D74711}"/>
    <hyperlink ref="A35" location="'2.17'!A1" display="T2.17" xr:uid="{B54060BE-3281-44CC-ADD7-6E025B7F89E8}"/>
    <hyperlink ref="A24" location="'2.7'!A1" display="T2.7" xr:uid="{8ACF428E-FE30-4E4B-B455-1F3849950F4F}"/>
    <hyperlink ref="A43" location="'2.24'!A1" display="T2.24" xr:uid="{D36EF3A2-DBE0-4F7D-880B-3B3690FACCC2}"/>
    <hyperlink ref="A36" location="'2.18'!A1" display="T2.18" xr:uid="{B8D95227-FF33-4CAE-B9C4-95E2A0689C66}"/>
    <hyperlink ref="A37" location="'2.19'!A1" display="T2.19" xr:uid="{A836F59A-2D69-4814-A0FC-42941D88C131}"/>
    <hyperlink ref="A38" location="'2.20'!A1" display="T2.20" xr:uid="{67D7CCE4-69F9-498A-93EE-0DDFDF153D24}"/>
    <hyperlink ref="A39" location="'2.21'!A1" display="T2.21" xr:uid="{BAA54020-EB45-4C36-A3E7-FD402A1D3E43}"/>
    <hyperlink ref="A40" location="'2.22'!A1" display="T2.22" xr:uid="{66439EAE-3152-4D69-911D-81C72561EC87}"/>
    <hyperlink ref="A30" location="'2.13'!A1" display="T2.13" xr:uid="{3F76D031-75A8-4E3D-B6E4-F62345DF701A}"/>
    <hyperlink ref="A25" location="'2.8'!A1" display="T2.8" xr:uid="{D8FF494F-524B-4F35-A50B-4A50FAF9AEC8}"/>
    <hyperlink ref="A41" location="'2.23'!A1" display="T2.23" xr:uid="{29D7DA88-10F3-4969-8F54-2FF0E9D7985B}"/>
  </hyperlinks>
  <pageMargins left="0.7" right="0.7" top="0.75" bottom="0.75" header="0.3" footer="0.3"/>
  <pageSetup paperSize="9" scale="6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>
    <tabColor rgb="FFE7CFE5"/>
    <pageSetUpPr fitToPage="1"/>
  </sheetPr>
  <dimension ref="A1:V92"/>
  <sheetViews>
    <sheetView showGridLines="0" zoomScaleNormal="100" workbookViewId="0">
      <pane xSplit="3" ySplit="3" topLeftCell="D13" activePane="bottomRight" state="frozen"/>
      <selection activeCell="A44" sqref="A44"/>
      <selection pane="topRight" activeCell="A44" sqref="A44"/>
      <selection pane="bottomLeft" activeCell="A44" sqref="A44"/>
      <selection pane="bottomRight" activeCell="V33" sqref="V33"/>
    </sheetView>
  </sheetViews>
  <sheetFormatPr defaultColWidth="9.140625" defaultRowHeight="16.5" x14ac:dyDescent="0.3"/>
  <cols>
    <col min="1" max="1" width="19.28515625" style="2" customWidth="1"/>
    <col min="2" max="2" width="3.5703125" style="2" customWidth="1"/>
    <col min="3" max="3" width="44.42578125" style="16" customWidth="1"/>
    <col min="4" max="5" width="9.28515625" style="2" customWidth="1"/>
    <col min="6" max="8" width="9.42578125" style="2" bestFit="1" customWidth="1"/>
    <col min="9" max="9" width="10.42578125" style="2" customWidth="1"/>
    <col min="10" max="13" width="10.42578125" style="2" bestFit="1" customWidth="1"/>
    <col min="14" max="18" width="10.42578125" style="44" bestFit="1" customWidth="1"/>
    <col min="19" max="19" width="10.42578125" style="2" customWidth="1"/>
    <col min="20" max="16384" width="9.140625" style="2"/>
  </cols>
  <sheetData>
    <row r="1" spans="1:22" ht="18" x14ac:dyDescent="0.35">
      <c r="A1" s="3" t="s">
        <v>1308</v>
      </c>
      <c r="B1" s="3"/>
      <c r="C1" s="35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2" ht="20.25" customHeight="1" x14ac:dyDescent="0.3">
      <c r="A2" s="160" t="s">
        <v>114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S2" s="44"/>
    </row>
    <row r="3" spans="1:22" x14ac:dyDescent="0.3">
      <c r="A3" s="213" t="s">
        <v>1233</v>
      </c>
      <c r="B3" s="7"/>
      <c r="C3" s="32"/>
      <c r="D3" s="155" t="s">
        <v>11</v>
      </c>
      <c r="E3" s="155" t="s">
        <v>12</v>
      </c>
      <c r="F3" s="155" t="s">
        <v>13</v>
      </c>
      <c r="G3" s="155" t="s">
        <v>14</v>
      </c>
      <c r="H3" s="155" t="s">
        <v>15</v>
      </c>
      <c r="I3" s="155" t="s">
        <v>16</v>
      </c>
      <c r="J3" s="155" t="s">
        <v>17</v>
      </c>
      <c r="K3" s="155" t="s">
        <v>18</v>
      </c>
      <c r="L3" s="155" t="s">
        <v>19</v>
      </c>
      <c r="M3" s="155" t="s">
        <v>32</v>
      </c>
      <c r="N3" s="45" t="s">
        <v>59</v>
      </c>
      <c r="O3" s="45" t="s">
        <v>69</v>
      </c>
      <c r="P3" s="45" t="s">
        <v>95</v>
      </c>
      <c r="Q3" s="45" t="s">
        <v>196</v>
      </c>
      <c r="R3" s="45" t="s">
        <v>286</v>
      </c>
      <c r="S3" s="45" t="s">
        <v>1257</v>
      </c>
    </row>
    <row r="4" spans="1:22" x14ac:dyDescent="0.3">
      <c r="A4" s="7"/>
      <c r="B4" s="7"/>
      <c r="C4" s="32"/>
      <c r="D4" s="23"/>
      <c r="E4" s="23"/>
      <c r="F4" s="23"/>
      <c r="G4" s="23"/>
      <c r="H4" s="23"/>
      <c r="I4" s="23"/>
      <c r="J4" s="23"/>
      <c r="K4" s="23"/>
      <c r="L4" s="23"/>
      <c r="M4" s="23"/>
      <c r="N4" s="46"/>
      <c r="O4" s="46"/>
      <c r="P4" s="46"/>
      <c r="Q4" s="46"/>
      <c r="R4" s="46"/>
      <c r="S4" s="46"/>
    </row>
    <row r="5" spans="1:22" x14ac:dyDescent="0.3">
      <c r="A5" s="14" t="s">
        <v>0</v>
      </c>
      <c r="B5" s="14" t="s">
        <v>185</v>
      </c>
      <c r="C5" s="206"/>
      <c r="D5" s="47">
        <v>1244004</v>
      </c>
      <c r="E5" s="47">
        <v>1255590</v>
      </c>
      <c r="F5" s="47">
        <v>1274674</v>
      </c>
      <c r="G5" s="47">
        <v>1322295</v>
      </c>
      <c r="H5" s="47">
        <v>1358247</v>
      </c>
      <c r="I5" s="47">
        <v>1371809</v>
      </c>
      <c r="J5" s="47">
        <v>1381635</v>
      </c>
      <c r="K5" s="47">
        <v>1374094</v>
      </c>
      <c r="L5" s="47">
        <v>1401232</v>
      </c>
      <c r="M5" s="47">
        <v>1423319</v>
      </c>
      <c r="N5" s="47">
        <v>1480320</v>
      </c>
      <c r="O5" s="47">
        <v>1418802</v>
      </c>
      <c r="P5" s="47">
        <v>1448856</v>
      </c>
      <c r="Q5" s="47">
        <v>1500788</v>
      </c>
      <c r="R5" s="47">
        <v>1534214</v>
      </c>
      <c r="S5" s="47">
        <v>1321489</v>
      </c>
      <c r="T5" s="48"/>
      <c r="U5" s="41"/>
      <c r="V5" s="41"/>
    </row>
    <row r="6" spans="1:22" x14ac:dyDescent="0.3">
      <c r="A6" s="6"/>
      <c r="B6" s="6" t="s">
        <v>20</v>
      </c>
      <c r="C6" s="207"/>
      <c r="D6" s="49">
        <v>428262</v>
      </c>
      <c r="E6" s="49">
        <v>427913</v>
      </c>
      <c r="F6" s="49">
        <v>424247</v>
      </c>
      <c r="G6" s="49">
        <v>422334</v>
      </c>
      <c r="H6" s="49">
        <v>407675</v>
      </c>
      <c r="I6" s="49">
        <v>405096</v>
      </c>
      <c r="J6" s="49">
        <v>409508</v>
      </c>
      <c r="K6" s="49">
        <v>404089</v>
      </c>
      <c r="L6" s="49">
        <v>401007</v>
      </c>
      <c r="M6" s="49">
        <v>393531</v>
      </c>
      <c r="N6" s="49">
        <v>393887</v>
      </c>
      <c r="O6" s="49">
        <v>396316</v>
      </c>
      <c r="P6" s="49">
        <v>397626</v>
      </c>
      <c r="Q6" s="49">
        <v>400384</v>
      </c>
      <c r="R6" s="49">
        <v>393933</v>
      </c>
      <c r="S6" s="49">
        <v>322111</v>
      </c>
      <c r="T6" s="48"/>
      <c r="U6" s="41"/>
      <c r="V6" s="41"/>
    </row>
    <row r="7" spans="1:22" x14ac:dyDescent="0.3">
      <c r="A7" s="6"/>
      <c r="B7" s="225"/>
      <c r="C7" s="226" t="s">
        <v>193</v>
      </c>
      <c r="D7" s="659">
        <v>135705</v>
      </c>
      <c r="E7" s="659">
        <v>137163</v>
      </c>
      <c r="F7" s="659">
        <v>134066</v>
      </c>
      <c r="G7" s="659">
        <v>132787</v>
      </c>
      <c r="H7" s="659">
        <v>129346</v>
      </c>
      <c r="I7" s="663">
        <v>120892</v>
      </c>
      <c r="J7" s="663">
        <v>123786</v>
      </c>
      <c r="K7" s="659">
        <v>143532</v>
      </c>
      <c r="L7" s="659">
        <v>148259</v>
      </c>
      <c r="M7" s="659">
        <v>148460</v>
      </c>
      <c r="N7" s="659">
        <v>154857</v>
      </c>
      <c r="O7" s="659">
        <v>159085</v>
      </c>
      <c r="P7" s="659">
        <v>163090</v>
      </c>
      <c r="Q7" s="659">
        <v>164570</v>
      </c>
      <c r="R7" s="659">
        <v>166474</v>
      </c>
      <c r="S7" s="659">
        <v>147063</v>
      </c>
      <c r="T7" s="48"/>
      <c r="U7" s="41"/>
      <c r="V7" s="41"/>
    </row>
    <row r="8" spans="1:22" x14ac:dyDescent="0.3">
      <c r="A8" s="6"/>
      <c r="B8" s="225" t="s">
        <v>94</v>
      </c>
      <c r="C8" s="225"/>
      <c r="D8" s="49">
        <v>107014</v>
      </c>
      <c r="E8" s="49">
        <v>109646</v>
      </c>
      <c r="F8" s="49">
        <v>115069</v>
      </c>
      <c r="G8" s="49">
        <v>120200</v>
      </c>
      <c r="H8" s="49">
        <v>126235</v>
      </c>
      <c r="I8" s="156">
        <v>130218</v>
      </c>
      <c r="J8" s="156">
        <v>132516</v>
      </c>
      <c r="K8" s="49">
        <v>135200</v>
      </c>
      <c r="L8" s="49">
        <v>138288</v>
      </c>
      <c r="M8" s="49">
        <v>139857</v>
      </c>
      <c r="N8" s="49">
        <v>146676</v>
      </c>
      <c r="O8" s="49">
        <v>148842</v>
      </c>
      <c r="P8" s="49">
        <v>149790</v>
      </c>
      <c r="Q8" s="49">
        <v>161443</v>
      </c>
      <c r="R8" s="49">
        <v>164226</v>
      </c>
      <c r="S8" s="49">
        <v>139173</v>
      </c>
      <c r="T8" s="48"/>
      <c r="U8" s="41"/>
      <c r="V8" s="41"/>
    </row>
    <row r="9" spans="1:22" x14ac:dyDescent="0.3">
      <c r="A9" s="6"/>
      <c r="B9" s="225" t="s">
        <v>197</v>
      </c>
      <c r="C9" s="225"/>
      <c r="D9" s="49">
        <v>106500</v>
      </c>
      <c r="E9" s="49">
        <v>100452</v>
      </c>
      <c r="F9" s="49">
        <v>104379</v>
      </c>
      <c r="G9" s="49">
        <v>106808</v>
      </c>
      <c r="H9" s="49">
        <v>112976</v>
      </c>
      <c r="I9" s="156">
        <v>117034</v>
      </c>
      <c r="J9" s="156">
        <v>121242</v>
      </c>
      <c r="K9" s="49">
        <v>127064</v>
      </c>
      <c r="L9" s="49">
        <v>133648</v>
      </c>
      <c r="M9" s="49">
        <v>146147</v>
      </c>
      <c r="N9" s="49">
        <v>160834</v>
      </c>
      <c r="O9" s="49">
        <v>169754</v>
      </c>
      <c r="P9" s="49">
        <v>180655</v>
      </c>
      <c r="Q9" s="49">
        <v>188682</v>
      </c>
      <c r="R9" s="49">
        <v>205378</v>
      </c>
      <c r="S9" s="49">
        <v>177242</v>
      </c>
      <c r="T9" s="48"/>
      <c r="U9" s="41"/>
      <c r="V9" s="41"/>
    </row>
    <row r="10" spans="1:22" x14ac:dyDescent="0.3">
      <c r="A10" s="6"/>
      <c r="B10" s="6" t="s">
        <v>21</v>
      </c>
      <c r="C10" s="207"/>
      <c r="D10" s="49">
        <v>178321</v>
      </c>
      <c r="E10" s="49">
        <v>176452</v>
      </c>
      <c r="F10" s="49">
        <v>179999</v>
      </c>
      <c r="G10" s="49">
        <v>190101</v>
      </c>
      <c r="H10" s="49">
        <v>203705</v>
      </c>
      <c r="I10" s="49">
        <v>198335</v>
      </c>
      <c r="J10" s="49">
        <v>194436</v>
      </c>
      <c r="K10" s="49">
        <v>196081</v>
      </c>
      <c r="L10" s="49">
        <v>197356</v>
      </c>
      <c r="M10" s="49">
        <v>197793</v>
      </c>
      <c r="N10" s="49">
        <v>203582</v>
      </c>
      <c r="O10" s="49">
        <v>205680</v>
      </c>
      <c r="P10" s="49">
        <v>210932</v>
      </c>
      <c r="Q10" s="49">
        <v>214872</v>
      </c>
      <c r="R10" s="49">
        <v>220843</v>
      </c>
      <c r="S10" s="49">
        <v>209675</v>
      </c>
      <c r="T10" s="48"/>
      <c r="U10" s="41"/>
      <c r="V10" s="41"/>
    </row>
    <row r="11" spans="1:22" x14ac:dyDescent="0.3">
      <c r="A11" s="6"/>
      <c r="B11" s="6" t="s">
        <v>58</v>
      </c>
      <c r="C11" s="207"/>
      <c r="D11" s="49">
        <v>423907</v>
      </c>
      <c r="E11" s="49">
        <v>441127</v>
      </c>
      <c r="F11" s="49">
        <v>450980</v>
      </c>
      <c r="G11" s="49">
        <v>482852</v>
      </c>
      <c r="H11" s="49">
        <v>507656</v>
      </c>
      <c r="I11" s="49">
        <v>521126</v>
      </c>
      <c r="J11" s="49">
        <v>523933</v>
      </c>
      <c r="K11" s="49">
        <v>511660</v>
      </c>
      <c r="L11" s="49">
        <v>530933</v>
      </c>
      <c r="M11" s="49">
        <v>545991</v>
      </c>
      <c r="N11" s="49">
        <v>575341</v>
      </c>
      <c r="O11" s="49">
        <v>498210</v>
      </c>
      <c r="P11" s="49">
        <v>509853</v>
      </c>
      <c r="Q11" s="49">
        <v>535407</v>
      </c>
      <c r="R11" s="49">
        <v>549834</v>
      </c>
      <c r="S11" s="49">
        <v>473288</v>
      </c>
      <c r="T11" s="48"/>
      <c r="U11" s="41"/>
      <c r="V11" s="41"/>
    </row>
    <row r="12" spans="1:22" x14ac:dyDescent="0.3">
      <c r="A12" s="7"/>
      <c r="B12" s="7"/>
      <c r="C12" s="32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</row>
    <row r="13" spans="1:22" x14ac:dyDescent="0.3">
      <c r="A13" s="14" t="s">
        <v>1</v>
      </c>
      <c r="B13" s="14" t="s">
        <v>185</v>
      </c>
      <c r="C13" s="206"/>
      <c r="D13" s="47"/>
      <c r="E13" s="47"/>
      <c r="F13" s="47"/>
      <c r="G13" s="47">
        <v>147639</v>
      </c>
      <c r="H13" s="47">
        <v>146240</v>
      </c>
      <c r="I13" s="47">
        <v>150067</v>
      </c>
      <c r="J13" s="47">
        <v>150110</v>
      </c>
      <c r="K13" s="47">
        <v>150995</v>
      </c>
      <c r="L13" s="47">
        <v>159078</v>
      </c>
      <c r="M13" s="47">
        <v>160765</v>
      </c>
      <c r="N13" s="47">
        <v>169385</v>
      </c>
      <c r="O13" s="47">
        <v>165918</v>
      </c>
      <c r="P13" s="47">
        <v>164966</v>
      </c>
      <c r="Q13" s="47">
        <v>167186</v>
      </c>
      <c r="R13" s="47">
        <v>170271</v>
      </c>
      <c r="S13" s="47">
        <v>148282</v>
      </c>
      <c r="T13" s="48"/>
      <c r="U13" s="41"/>
      <c r="V13" s="41"/>
    </row>
    <row r="14" spans="1:22" x14ac:dyDescent="0.3">
      <c r="A14" s="6"/>
      <c r="B14" s="6" t="s">
        <v>20</v>
      </c>
      <c r="C14" s="207"/>
      <c r="D14" s="49"/>
      <c r="E14" s="49"/>
      <c r="F14" s="49"/>
      <c r="G14" s="49">
        <v>50005</v>
      </c>
      <c r="H14" s="49">
        <v>48521</v>
      </c>
      <c r="I14" s="49">
        <v>50566</v>
      </c>
      <c r="J14" s="49">
        <v>49813</v>
      </c>
      <c r="K14" s="49">
        <v>48328</v>
      </c>
      <c r="L14" s="49">
        <v>50169</v>
      </c>
      <c r="M14" s="49">
        <v>49086</v>
      </c>
      <c r="N14" s="49">
        <v>49434</v>
      </c>
      <c r="O14" s="49">
        <v>50848</v>
      </c>
      <c r="P14" s="49">
        <v>50000</v>
      </c>
      <c r="Q14" s="49">
        <v>51889</v>
      </c>
      <c r="R14" s="49">
        <v>51476</v>
      </c>
      <c r="S14" s="49">
        <v>43724</v>
      </c>
      <c r="T14" s="48"/>
      <c r="U14" s="41"/>
      <c r="V14" s="41"/>
    </row>
    <row r="15" spans="1:22" s="16" customFormat="1" x14ac:dyDescent="0.3">
      <c r="A15" s="207"/>
      <c r="B15" s="226"/>
      <c r="C15" s="226" t="s">
        <v>193</v>
      </c>
      <c r="D15" s="659"/>
      <c r="E15" s="659"/>
      <c r="F15" s="659"/>
      <c r="G15" s="659">
        <v>19496</v>
      </c>
      <c r="H15" s="659">
        <v>21290</v>
      </c>
      <c r="I15" s="659">
        <v>24386</v>
      </c>
      <c r="J15" s="659">
        <v>25275</v>
      </c>
      <c r="K15" s="659">
        <v>25213</v>
      </c>
      <c r="L15" s="659">
        <v>26661</v>
      </c>
      <c r="M15" s="659">
        <v>25868</v>
      </c>
      <c r="N15" s="659">
        <v>26462</v>
      </c>
      <c r="O15" s="659">
        <v>26927</v>
      </c>
      <c r="P15" s="659">
        <v>25808</v>
      </c>
      <c r="Q15" s="659">
        <v>26988</v>
      </c>
      <c r="R15" s="659">
        <v>27021</v>
      </c>
      <c r="S15" s="659">
        <v>24551</v>
      </c>
      <c r="T15" s="664"/>
      <c r="U15" s="665"/>
      <c r="V15" s="665"/>
    </row>
    <row r="16" spans="1:22" x14ac:dyDescent="0.3">
      <c r="A16" s="6"/>
      <c r="B16" s="225" t="s">
        <v>94</v>
      </c>
      <c r="C16" s="225"/>
      <c r="D16" s="49"/>
      <c r="E16" s="49"/>
      <c r="F16" s="49"/>
      <c r="G16" s="49">
        <v>11428</v>
      </c>
      <c r="H16" s="49">
        <v>11411</v>
      </c>
      <c r="I16" s="49">
        <v>12328</v>
      </c>
      <c r="J16" s="49">
        <v>12328</v>
      </c>
      <c r="K16" s="49">
        <v>12638</v>
      </c>
      <c r="L16" s="49">
        <v>13696</v>
      </c>
      <c r="M16" s="49">
        <v>13989</v>
      </c>
      <c r="N16" s="49">
        <v>14863</v>
      </c>
      <c r="O16" s="49">
        <v>15230</v>
      </c>
      <c r="P16" s="49">
        <v>15034</v>
      </c>
      <c r="Q16" s="49">
        <v>15258</v>
      </c>
      <c r="R16" s="49">
        <v>14957</v>
      </c>
      <c r="S16" s="49">
        <v>11980</v>
      </c>
      <c r="T16" s="48"/>
      <c r="U16" s="41"/>
      <c r="V16" s="41"/>
    </row>
    <row r="17" spans="1:22" x14ac:dyDescent="0.3">
      <c r="A17" s="6"/>
      <c r="B17" s="225" t="s">
        <v>197</v>
      </c>
      <c r="C17" s="225"/>
      <c r="D17" s="49"/>
      <c r="E17" s="49"/>
      <c r="F17" s="49"/>
      <c r="G17" s="49">
        <v>11552</v>
      </c>
      <c r="H17" s="49">
        <v>11259</v>
      </c>
      <c r="I17" s="49">
        <v>11786</v>
      </c>
      <c r="J17" s="49">
        <v>12191</v>
      </c>
      <c r="K17" s="49">
        <v>12154</v>
      </c>
      <c r="L17" s="49">
        <v>13113</v>
      </c>
      <c r="M17" s="49">
        <v>13812</v>
      </c>
      <c r="N17" s="49">
        <v>16127</v>
      </c>
      <c r="O17" s="49">
        <v>16908</v>
      </c>
      <c r="P17" s="49">
        <v>17259</v>
      </c>
      <c r="Q17" s="49">
        <v>17635</v>
      </c>
      <c r="R17" s="49">
        <v>19658</v>
      </c>
      <c r="S17" s="49">
        <v>17345</v>
      </c>
      <c r="T17" s="48"/>
      <c r="U17" s="41"/>
      <c r="V17" s="41"/>
    </row>
    <row r="18" spans="1:22" x14ac:dyDescent="0.3">
      <c r="A18" s="6"/>
      <c r="B18" s="6" t="s">
        <v>21</v>
      </c>
      <c r="C18" s="207"/>
      <c r="D18" s="49"/>
      <c r="E18" s="49"/>
      <c r="F18" s="49"/>
      <c r="G18" s="49">
        <v>22189</v>
      </c>
      <c r="H18" s="49">
        <v>22686</v>
      </c>
      <c r="I18" s="49">
        <v>22885</v>
      </c>
      <c r="J18" s="49">
        <v>22950</v>
      </c>
      <c r="K18" s="49">
        <v>24136</v>
      </c>
      <c r="L18" s="49">
        <v>25453</v>
      </c>
      <c r="M18" s="49">
        <v>27278</v>
      </c>
      <c r="N18" s="49">
        <v>28379</v>
      </c>
      <c r="O18" s="49">
        <v>29410</v>
      </c>
      <c r="P18" s="49">
        <v>29447</v>
      </c>
      <c r="Q18" s="49">
        <v>29268</v>
      </c>
      <c r="R18" s="49">
        <v>29268</v>
      </c>
      <c r="S18" s="49">
        <v>29308</v>
      </c>
      <c r="T18" s="48"/>
      <c r="U18" s="41"/>
      <c r="V18" s="41"/>
    </row>
    <row r="19" spans="1:22" x14ac:dyDescent="0.3">
      <c r="A19" s="6"/>
      <c r="B19" s="6" t="s">
        <v>58</v>
      </c>
      <c r="C19" s="207"/>
      <c r="D19" s="49"/>
      <c r="E19" s="49"/>
      <c r="F19" s="49"/>
      <c r="G19" s="49">
        <v>52465</v>
      </c>
      <c r="H19" s="49">
        <v>52363</v>
      </c>
      <c r="I19" s="49">
        <v>52502</v>
      </c>
      <c r="J19" s="49">
        <v>52828</v>
      </c>
      <c r="K19" s="49">
        <v>53739</v>
      </c>
      <c r="L19" s="49">
        <v>56647</v>
      </c>
      <c r="M19" s="49">
        <v>56600</v>
      </c>
      <c r="N19" s="49">
        <v>60582</v>
      </c>
      <c r="O19" s="49">
        <v>53522</v>
      </c>
      <c r="P19" s="49">
        <v>53226</v>
      </c>
      <c r="Q19" s="49">
        <v>53136</v>
      </c>
      <c r="R19" s="49">
        <v>54912</v>
      </c>
      <c r="S19" s="49">
        <v>45925</v>
      </c>
      <c r="T19" s="48"/>
      <c r="U19" s="41"/>
      <c r="V19" s="41"/>
    </row>
    <row r="20" spans="1:22" x14ac:dyDescent="0.3">
      <c r="A20" s="7"/>
      <c r="B20" s="7"/>
      <c r="C20" s="32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23"/>
      <c r="O20" s="23"/>
      <c r="P20" s="23"/>
      <c r="Q20" s="23"/>
      <c r="R20" s="23"/>
      <c r="S20" s="23"/>
    </row>
    <row r="21" spans="1:22" ht="14.45" customHeight="1" x14ac:dyDescent="0.3">
      <c r="A21" s="14" t="s">
        <v>2</v>
      </c>
      <c r="B21" s="14" t="s">
        <v>185</v>
      </c>
      <c r="C21" s="206"/>
      <c r="D21" s="47">
        <v>80376</v>
      </c>
      <c r="E21" s="47">
        <v>81064</v>
      </c>
      <c r="F21" s="47">
        <v>82372</v>
      </c>
      <c r="G21" s="47">
        <v>84850</v>
      </c>
      <c r="H21" s="47">
        <v>88015</v>
      </c>
      <c r="I21" s="47">
        <v>87329</v>
      </c>
      <c r="J21" s="47">
        <v>88026</v>
      </c>
      <c r="K21" s="47">
        <v>87336</v>
      </c>
      <c r="L21" s="47">
        <v>88470</v>
      </c>
      <c r="M21" s="47">
        <v>84580</v>
      </c>
      <c r="N21" s="47">
        <v>85589</v>
      </c>
      <c r="O21" s="47">
        <v>79167</v>
      </c>
      <c r="P21" s="47">
        <v>77493</v>
      </c>
      <c r="Q21" s="47">
        <v>81886</v>
      </c>
      <c r="R21" s="47">
        <v>75052</v>
      </c>
      <c r="S21" s="47">
        <v>63794</v>
      </c>
      <c r="T21" s="48"/>
      <c r="U21" s="37"/>
      <c r="V21" s="37"/>
    </row>
    <row r="22" spans="1:22" x14ac:dyDescent="0.3">
      <c r="A22" s="6"/>
      <c r="B22" s="6" t="s">
        <v>20</v>
      </c>
      <c r="C22" s="207"/>
      <c r="D22" s="49">
        <v>27359</v>
      </c>
      <c r="E22" s="49">
        <v>27455</v>
      </c>
      <c r="F22" s="49">
        <v>27620</v>
      </c>
      <c r="G22" s="49">
        <v>27451</v>
      </c>
      <c r="H22" s="49">
        <v>27040</v>
      </c>
      <c r="I22" s="49">
        <v>26341</v>
      </c>
      <c r="J22" s="49">
        <v>27287</v>
      </c>
      <c r="K22" s="49">
        <v>26326</v>
      </c>
      <c r="L22" s="49">
        <v>25729</v>
      </c>
      <c r="M22" s="49">
        <v>23312</v>
      </c>
      <c r="N22" s="49">
        <v>23444</v>
      </c>
      <c r="O22" s="49">
        <v>22399</v>
      </c>
      <c r="P22" s="49">
        <v>22161</v>
      </c>
      <c r="Q22" s="49">
        <v>22757</v>
      </c>
      <c r="R22" s="49">
        <v>20724</v>
      </c>
      <c r="S22" s="49">
        <v>17942</v>
      </c>
      <c r="T22" s="48"/>
      <c r="U22" s="37"/>
      <c r="V22" s="37"/>
    </row>
    <row r="23" spans="1:22" s="16" customFormat="1" x14ac:dyDescent="0.3">
      <c r="A23" s="207"/>
      <c r="B23" s="226"/>
      <c r="C23" s="226" t="s">
        <v>193</v>
      </c>
      <c r="D23" s="659">
        <v>9089</v>
      </c>
      <c r="E23" s="659">
        <v>8953</v>
      </c>
      <c r="F23" s="659">
        <v>8946</v>
      </c>
      <c r="G23" s="659">
        <v>8869</v>
      </c>
      <c r="H23" s="659">
        <v>8640</v>
      </c>
      <c r="I23" s="659">
        <v>7970</v>
      </c>
      <c r="J23" s="659">
        <v>7709</v>
      </c>
      <c r="K23" s="659">
        <v>9031</v>
      </c>
      <c r="L23" s="659">
        <v>9731</v>
      </c>
      <c r="M23" s="659">
        <v>8688</v>
      </c>
      <c r="N23" s="659">
        <v>9960</v>
      </c>
      <c r="O23" s="659">
        <v>9844</v>
      </c>
      <c r="P23" s="659">
        <v>10053</v>
      </c>
      <c r="Q23" s="659">
        <v>9648</v>
      </c>
      <c r="R23" s="659">
        <v>9135</v>
      </c>
      <c r="S23" s="659">
        <v>8985</v>
      </c>
      <c r="T23" s="664"/>
      <c r="U23" s="332"/>
      <c r="V23" s="332"/>
    </row>
    <row r="24" spans="1:22" x14ac:dyDescent="0.3">
      <c r="A24" s="6"/>
      <c r="B24" s="225" t="s">
        <v>94</v>
      </c>
      <c r="C24" s="225"/>
      <c r="D24" s="49">
        <v>7068</v>
      </c>
      <c r="E24" s="49">
        <v>7082</v>
      </c>
      <c r="F24" s="49">
        <v>7287</v>
      </c>
      <c r="G24" s="49">
        <v>7139</v>
      </c>
      <c r="H24" s="49">
        <v>8009</v>
      </c>
      <c r="I24" s="49">
        <v>8302</v>
      </c>
      <c r="J24" s="49">
        <v>8056</v>
      </c>
      <c r="K24" s="49">
        <v>8557</v>
      </c>
      <c r="L24" s="49">
        <v>8595</v>
      </c>
      <c r="M24" s="49">
        <v>8300</v>
      </c>
      <c r="N24" s="49">
        <v>8683</v>
      </c>
      <c r="O24" s="49">
        <v>8652</v>
      </c>
      <c r="P24" s="49">
        <v>8246</v>
      </c>
      <c r="Q24" s="49">
        <v>8931</v>
      </c>
      <c r="R24" s="49">
        <v>7414</v>
      </c>
      <c r="S24" s="49">
        <v>5933</v>
      </c>
      <c r="T24" s="48"/>
      <c r="U24" s="37"/>
      <c r="V24" s="37"/>
    </row>
    <row r="25" spans="1:22" x14ac:dyDescent="0.3">
      <c r="A25" s="6"/>
      <c r="B25" s="225" t="s">
        <v>197</v>
      </c>
      <c r="C25" s="225"/>
      <c r="D25" s="49">
        <v>7892</v>
      </c>
      <c r="E25" s="49">
        <v>7508</v>
      </c>
      <c r="F25" s="49">
        <v>7978</v>
      </c>
      <c r="G25" s="49">
        <v>8018</v>
      </c>
      <c r="H25" s="49">
        <v>8499</v>
      </c>
      <c r="I25" s="49">
        <v>8965</v>
      </c>
      <c r="J25" s="49">
        <v>8354</v>
      </c>
      <c r="K25" s="49">
        <v>9405</v>
      </c>
      <c r="L25" s="49">
        <v>9070</v>
      </c>
      <c r="M25" s="49">
        <v>9054</v>
      </c>
      <c r="N25" s="49">
        <v>9306</v>
      </c>
      <c r="O25" s="49">
        <v>9430</v>
      </c>
      <c r="P25" s="49">
        <v>9133</v>
      </c>
      <c r="Q25" s="49">
        <v>9557</v>
      </c>
      <c r="R25" s="49">
        <v>9517</v>
      </c>
      <c r="S25" s="49">
        <v>7647</v>
      </c>
      <c r="T25" s="48"/>
      <c r="U25" s="37"/>
      <c r="V25" s="37"/>
    </row>
    <row r="26" spans="1:22" x14ac:dyDescent="0.3">
      <c r="A26" s="6"/>
      <c r="B26" s="6" t="s">
        <v>21</v>
      </c>
      <c r="C26" s="207"/>
      <c r="D26" s="49">
        <v>12132</v>
      </c>
      <c r="E26" s="49">
        <v>11873</v>
      </c>
      <c r="F26" s="49">
        <v>11919</v>
      </c>
      <c r="G26" s="49">
        <v>13020</v>
      </c>
      <c r="H26" s="49">
        <v>13247</v>
      </c>
      <c r="I26" s="49">
        <v>12913</v>
      </c>
      <c r="J26" s="49">
        <v>12338</v>
      </c>
      <c r="K26" s="49">
        <v>13012</v>
      </c>
      <c r="L26" s="49">
        <v>13323</v>
      </c>
      <c r="M26" s="49">
        <v>12589</v>
      </c>
      <c r="N26" s="49">
        <v>12454</v>
      </c>
      <c r="O26" s="49">
        <v>11648</v>
      </c>
      <c r="P26" s="49">
        <v>11501</v>
      </c>
      <c r="Q26" s="49">
        <v>12096</v>
      </c>
      <c r="R26" s="49">
        <v>11456</v>
      </c>
      <c r="S26" s="49">
        <v>11423</v>
      </c>
      <c r="T26" s="48"/>
      <c r="U26" s="37"/>
      <c r="V26" s="37"/>
    </row>
    <row r="27" spans="1:22" x14ac:dyDescent="0.3">
      <c r="A27" s="6"/>
      <c r="B27" s="6" t="s">
        <v>58</v>
      </c>
      <c r="C27" s="207"/>
      <c r="D27" s="49">
        <v>25925</v>
      </c>
      <c r="E27" s="49">
        <v>27146</v>
      </c>
      <c r="F27" s="49">
        <v>27568</v>
      </c>
      <c r="G27" s="49">
        <v>29222</v>
      </c>
      <c r="H27" s="49">
        <v>31220</v>
      </c>
      <c r="I27" s="49">
        <v>30808</v>
      </c>
      <c r="J27" s="49">
        <v>31991</v>
      </c>
      <c r="K27" s="49">
        <v>30036</v>
      </c>
      <c r="L27" s="49">
        <v>31753</v>
      </c>
      <c r="M27" s="49">
        <v>31325</v>
      </c>
      <c r="N27" s="49">
        <v>31702</v>
      </c>
      <c r="O27" s="49">
        <v>27038</v>
      </c>
      <c r="P27" s="49">
        <v>26452</v>
      </c>
      <c r="Q27" s="49">
        <v>28545</v>
      </c>
      <c r="R27" s="49">
        <v>25941</v>
      </c>
      <c r="S27" s="49">
        <v>20849</v>
      </c>
      <c r="T27" s="48"/>
      <c r="U27" s="37"/>
      <c r="V27" s="37"/>
    </row>
    <row r="28" spans="1:22" x14ac:dyDescent="0.3">
      <c r="A28" s="7"/>
      <c r="B28" s="7"/>
      <c r="C28" s="32"/>
      <c r="D28" s="157"/>
      <c r="E28" s="46"/>
      <c r="F28" s="46"/>
      <c r="G28" s="46"/>
      <c r="H28" s="46"/>
      <c r="I28" s="46"/>
      <c r="J28" s="46"/>
      <c r="K28" s="46"/>
      <c r="L28" s="46"/>
      <c r="M28" s="46"/>
      <c r="N28" s="23"/>
      <c r="O28" s="23"/>
      <c r="P28" s="23"/>
      <c r="Q28" s="23"/>
      <c r="R28" s="23"/>
      <c r="S28" s="23"/>
    </row>
    <row r="29" spans="1:22" x14ac:dyDescent="0.3">
      <c r="A29" s="14" t="s">
        <v>3</v>
      </c>
      <c r="B29" s="14" t="s">
        <v>185</v>
      </c>
      <c r="C29" s="14"/>
      <c r="D29" s="47"/>
      <c r="E29" s="47"/>
      <c r="F29" s="47"/>
      <c r="G29" s="47"/>
      <c r="H29" s="47"/>
      <c r="I29" s="47">
        <v>42886.999999999622</v>
      </c>
      <c r="J29" s="47">
        <v>46617.000000000015</v>
      </c>
      <c r="K29" s="47">
        <v>42875.000000000306</v>
      </c>
      <c r="L29" s="47">
        <v>44295.999999999825</v>
      </c>
      <c r="M29" s="47">
        <v>44592</v>
      </c>
      <c r="N29" s="47">
        <v>44488</v>
      </c>
      <c r="O29" s="47">
        <v>42515</v>
      </c>
      <c r="P29" s="47">
        <v>43016</v>
      </c>
      <c r="Q29" s="47">
        <v>46207</v>
      </c>
      <c r="R29" s="47">
        <v>46189</v>
      </c>
      <c r="S29" s="47">
        <v>35999</v>
      </c>
      <c r="T29" s="48"/>
    </row>
    <row r="30" spans="1:22" x14ac:dyDescent="0.3">
      <c r="A30" s="6"/>
      <c r="B30" s="6" t="s">
        <v>20</v>
      </c>
      <c r="C30" s="207"/>
      <c r="D30" s="49"/>
      <c r="E30" s="49"/>
      <c r="F30" s="49"/>
      <c r="G30" s="49"/>
      <c r="H30" s="49"/>
      <c r="I30" s="49">
        <v>14408.999999999967</v>
      </c>
      <c r="J30" s="49">
        <v>14059.999999999971</v>
      </c>
      <c r="K30" s="49">
        <v>14520.000000000189</v>
      </c>
      <c r="L30" s="49">
        <v>15378.00000000012</v>
      </c>
      <c r="M30" s="49">
        <v>15014</v>
      </c>
      <c r="N30" s="49">
        <v>14963</v>
      </c>
      <c r="O30" s="49">
        <v>14262</v>
      </c>
      <c r="P30" s="49">
        <v>14158</v>
      </c>
      <c r="Q30" s="49">
        <v>15262</v>
      </c>
      <c r="R30" s="49">
        <v>14704</v>
      </c>
      <c r="S30" s="49">
        <v>11240</v>
      </c>
      <c r="T30" s="48"/>
    </row>
    <row r="31" spans="1:22" x14ac:dyDescent="0.3">
      <c r="A31" s="6"/>
      <c r="B31" s="225"/>
      <c r="C31" s="226" t="s">
        <v>193</v>
      </c>
      <c r="D31" s="49"/>
      <c r="E31" s="49"/>
      <c r="F31" s="49"/>
      <c r="G31" s="49"/>
      <c r="H31" s="49"/>
      <c r="I31" s="49"/>
      <c r="J31" s="659">
        <v>3540</v>
      </c>
      <c r="K31" s="659">
        <v>4614</v>
      </c>
      <c r="L31" s="659">
        <v>5288</v>
      </c>
      <c r="M31" s="659">
        <v>5369</v>
      </c>
      <c r="N31" s="659">
        <v>5776</v>
      </c>
      <c r="O31" s="659">
        <v>5985</v>
      </c>
      <c r="P31" s="659">
        <v>6081</v>
      </c>
      <c r="Q31" s="659">
        <v>6243</v>
      </c>
      <c r="R31" s="659">
        <v>6636</v>
      </c>
      <c r="S31" s="659">
        <v>5461</v>
      </c>
      <c r="T31" s="48"/>
    </row>
    <row r="32" spans="1:22" x14ac:dyDescent="0.3">
      <c r="A32" s="6"/>
      <c r="B32" s="225" t="s">
        <v>94</v>
      </c>
      <c r="C32" s="225"/>
      <c r="D32" s="49"/>
      <c r="E32" s="49"/>
      <c r="F32" s="49"/>
      <c r="G32" s="49"/>
      <c r="H32" s="49"/>
      <c r="I32" s="49"/>
      <c r="J32" s="49">
        <v>4490</v>
      </c>
      <c r="K32" s="49">
        <v>4518</v>
      </c>
      <c r="L32" s="49">
        <v>4410</v>
      </c>
      <c r="M32" s="49">
        <v>4478</v>
      </c>
      <c r="N32" s="49">
        <v>5205</v>
      </c>
      <c r="O32" s="49">
        <v>4859</v>
      </c>
      <c r="P32" s="49">
        <v>4824</v>
      </c>
      <c r="Q32" s="49">
        <v>4982</v>
      </c>
      <c r="R32" s="49">
        <v>5052</v>
      </c>
      <c r="S32" s="49">
        <v>3586</v>
      </c>
      <c r="T32" s="48"/>
    </row>
    <row r="33" spans="1:20" x14ac:dyDescent="0.3">
      <c r="A33" s="6"/>
      <c r="B33" s="225" t="s">
        <v>197</v>
      </c>
      <c r="C33" s="225"/>
      <c r="D33" s="49"/>
      <c r="E33" s="49"/>
      <c r="F33" s="49"/>
      <c r="G33" s="49"/>
      <c r="H33" s="49"/>
      <c r="I33" s="49"/>
      <c r="J33" s="49">
        <v>3660</v>
      </c>
      <c r="K33" s="49">
        <v>4131</v>
      </c>
      <c r="L33" s="49">
        <v>4360</v>
      </c>
      <c r="M33" s="49">
        <v>4731</v>
      </c>
      <c r="N33" s="49">
        <v>5011</v>
      </c>
      <c r="O33" s="49">
        <v>4990</v>
      </c>
      <c r="P33" s="49">
        <v>5427</v>
      </c>
      <c r="Q33" s="49">
        <v>6093</v>
      </c>
      <c r="R33" s="49">
        <v>6758</v>
      </c>
      <c r="S33" s="49">
        <v>6077</v>
      </c>
      <c r="T33" s="48"/>
    </row>
    <row r="34" spans="1:20" x14ac:dyDescent="0.3">
      <c r="A34" s="6"/>
      <c r="B34" s="6" t="s">
        <v>21</v>
      </c>
      <c r="C34" s="207"/>
      <c r="D34" s="49"/>
      <c r="E34" s="49"/>
      <c r="F34" s="49"/>
      <c r="G34" s="49"/>
      <c r="H34" s="49"/>
      <c r="I34" s="49">
        <v>4872.0000000000291</v>
      </c>
      <c r="J34" s="49">
        <v>3199.0000000000155</v>
      </c>
      <c r="K34" s="49">
        <v>2942.9999999999327</v>
      </c>
      <c r="L34" s="49">
        <v>3382.9999999999982</v>
      </c>
      <c r="M34" s="49">
        <v>2486</v>
      </c>
      <c r="N34" s="49">
        <v>2202</v>
      </c>
      <c r="O34" s="49">
        <v>2208</v>
      </c>
      <c r="P34" s="49">
        <v>2313</v>
      </c>
      <c r="Q34" s="49">
        <v>2219</v>
      </c>
      <c r="R34" s="49">
        <v>2094</v>
      </c>
      <c r="S34" s="49">
        <v>1962</v>
      </c>
      <c r="T34" s="48"/>
    </row>
    <row r="35" spans="1:20" x14ac:dyDescent="0.3">
      <c r="A35" s="6"/>
      <c r="B35" s="6" t="s">
        <v>58</v>
      </c>
      <c r="C35" s="207"/>
      <c r="D35" s="49"/>
      <c r="E35" s="49"/>
      <c r="F35" s="49"/>
      <c r="G35" s="49"/>
      <c r="H35" s="49"/>
      <c r="I35" s="49"/>
      <c r="J35" s="49">
        <v>21208.000000000029</v>
      </c>
      <c r="K35" s="49">
        <v>16763.000000000182</v>
      </c>
      <c r="L35" s="49">
        <v>16764.999999999709</v>
      </c>
      <c r="M35" s="49">
        <v>17883</v>
      </c>
      <c r="N35" s="49">
        <v>17107</v>
      </c>
      <c r="O35" s="49">
        <v>16196</v>
      </c>
      <c r="P35" s="49">
        <v>16294</v>
      </c>
      <c r="Q35" s="49">
        <v>17651</v>
      </c>
      <c r="R35" s="49">
        <v>17581</v>
      </c>
      <c r="S35" s="49">
        <v>13134</v>
      </c>
      <c r="T35" s="48"/>
    </row>
    <row r="36" spans="1:20" x14ac:dyDescent="0.3">
      <c r="A36" s="7"/>
      <c r="B36" s="7"/>
      <c r="C36" s="32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23"/>
      <c r="O36" s="23"/>
      <c r="P36" s="23"/>
      <c r="Q36" s="23"/>
      <c r="R36" s="23"/>
      <c r="S36" s="23"/>
    </row>
    <row r="37" spans="1:20" s="51" customFormat="1" ht="14.45" customHeight="1" x14ac:dyDescent="0.3">
      <c r="A37" s="208" t="s">
        <v>4</v>
      </c>
      <c r="B37" s="15" t="s">
        <v>185</v>
      </c>
      <c r="C37" s="34"/>
      <c r="D37" s="158"/>
      <c r="E37" s="158"/>
      <c r="F37" s="158"/>
      <c r="G37" s="158"/>
      <c r="H37" s="158"/>
      <c r="I37" s="158">
        <v>1652091.9999999995</v>
      </c>
      <c r="J37" s="158">
        <v>1666388</v>
      </c>
      <c r="K37" s="158">
        <v>1655300.0000000002</v>
      </c>
      <c r="L37" s="158">
        <v>1693075.9999999998</v>
      </c>
      <c r="M37" s="158">
        <v>1713256</v>
      </c>
      <c r="N37" s="158">
        <v>1779782</v>
      </c>
      <c r="O37" s="158">
        <v>1706402</v>
      </c>
      <c r="P37" s="158">
        <v>1734331</v>
      </c>
      <c r="Q37" s="158">
        <v>1796067</v>
      </c>
      <c r="R37" s="158">
        <v>1825726</v>
      </c>
      <c r="S37" s="158">
        <v>1569564</v>
      </c>
    </row>
    <row r="38" spans="1:20" x14ac:dyDescent="0.3">
      <c r="A38" s="52"/>
      <c r="B38" s="52" t="s">
        <v>20</v>
      </c>
      <c r="C38" s="205"/>
      <c r="D38" s="159"/>
      <c r="E38" s="159"/>
      <c r="F38" s="159"/>
      <c r="G38" s="159"/>
      <c r="H38" s="159"/>
      <c r="I38" s="159">
        <v>496411.99999999994</v>
      </c>
      <c r="J38" s="159">
        <v>500668</v>
      </c>
      <c r="K38" s="159">
        <v>493263.00000000017</v>
      </c>
      <c r="L38" s="159">
        <v>492283.00000000012</v>
      </c>
      <c r="M38" s="159">
        <v>480943</v>
      </c>
      <c r="N38" s="159">
        <v>481728</v>
      </c>
      <c r="O38" s="159">
        <v>483825</v>
      </c>
      <c r="P38" s="159">
        <v>483945</v>
      </c>
      <c r="Q38" s="159">
        <v>490292</v>
      </c>
      <c r="R38" s="159">
        <v>480837</v>
      </c>
      <c r="S38" s="159">
        <v>395017</v>
      </c>
    </row>
    <row r="39" spans="1:20" x14ac:dyDescent="0.3">
      <c r="A39" s="52"/>
      <c r="B39" s="52"/>
      <c r="C39" s="205" t="s">
        <v>193</v>
      </c>
      <c r="D39" s="159"/>
      <c r="E39" s="159"/>
      <c r="F39" s="159"/>
      <c r="G39" s="159"/>
      <c r="H39" s="159"/>
      <c r="I39" s="159"/>
      <c r="J39" s="159">
        <v>160310</v>
      </c>
      <c r="K39" s="159">
        <v>182390</v>
      </c>
      <c r="L39" s="159">
        <v>189939</v>
      </c>
      <c r="M39" s="159">
        <v>188385</v>
      </c>
      <c r="N39" s="159">
        <v>197055</v>
      </c>
      <c r="O39" s="159">
        <v>201841</v>
      </c>
      <c r="P39" s="159">
        <v>205032</v>
      </c>
      <c r="Q39" s="159">
        <v>207449</v>
      </c>
      <c r="R39" s="159">
        <v>209266</v>
      </c>
      <c r="S39" s="159">
        <v>186060</v>
      </c>
    </row>
    <row r="40" spans="1:20" x14ac:dyDescent="0.3">
      <c r="A40" s="52"/>
      <c r="B40" s="52" t="s">
        <v>94</v>
      </c>
      <c r="C40" s="52"/>
      <c r="D40" s="159"/>
      <c r="E40" s="159"/>
      <c r="F40" s="159"/>
      <c r="G40" s="159"/>
      <c r="H40" s="159"/>
      <c r="I40" s="159"/>
      <c r="J40" s="159">
        <v>157390</v>
      </c>
      <c r="K40" s="159">
        <v>160913</v>
      </c>
      <c r="L40" s="159">
        <v>164989</v>
      </c>
      <c r="M40" s="159">
        <v>166624</v>
      </c>
      <c r="N40" s="159">
        <v>175427</v>
      </c>
      <c r="O40" s="159">
        <v>177583</v>
      </c>
      <c r="P40" s="159">
        <v>177894</v>
      </c>
      <c r="Q40" s="159">
        <v>190614</v>
      </c>
      <c r="R40" s="159">
        <v>191649</v>
      </c>
      <c r="S40" s="159">
        <v>160672</v>
      </c>
    </row>
    <row r="41" spans="1:20" x14ac:dyDescent="0.3">
      <c r="A41" s="52"/>
      <c r="B41" s="52" t="s">
        <v>197</v>
      </c>
      <c r="C41" s="52"/>
      <c r="D41" s="159"/>
      <c r="E41" s="159"/>
      <c r="F41" s="159"/>
      <c r="G41" s="159"/>
      <c r="H41" s="159"/>
      <c r="I41" s="159"/>
      <c r="J41" s="159">
        <v>145447</v>
      </c>
      <c r="K41" s="159">
        <v>152754</v>
      </c>
      <c r="L41" s="159">
        <v>160191</v>
      </c>
      <c r="M41" s="159">
        <v>173744</v>
      </c>
      <c r="N41" s="159">
        <v>191278</v>
      </c>
      <c r="O41" s="159">
        <v>201082</v>
      </c>
      <c r="P41" s="159">
        <v>212474</v>
      </c>
      <c r="Q41" s="159">
        <v>221967</v>
      </c>
      <c r="R41" s="159">
        <v>241311</v>
      </c>
      <c r="S41" s="159">
        <v>208311</v>
      </c>
    </row>
    <row r="42" spans="1:20" x14ac:dyDescent="0.3">
      <c r="A42" s="52"/>
      <c r="B42" s="52" t="s">
        <v>21</v>
      </c>
      <c r="C42" s="205"/>
      <c r="D42" s="159"/>
      <c r="E42" s="159"/>
      <c r="F42" s="159"/>
      <c r="G42" s="159"/>
      <c r="H42" s="159"/>
      <c r="I42" s="159">
        <v>239005.00000000003</v>
      </c>
      <c r="J42" s="159">
        <v>232923.00000000003</v>
      </c>
      <c r="K42" s="159">
        <v>236171.99999999994</v>
      </c>
      <c r="L42" s="159">
        <v>239515</v>
      </c>
      <c r="M42" s="159">
        <v>240146</v>
      </c>
      <c r="N42" s="159">
        <v>246617</v>
      </c>
      <c r="O42" s="159">
        <v>248946</v>
      </c>
      <c r="P42" s="159">
        <v>254193</v>
      </c>
      <c r="Q42" s="159">
        <v>258455</v>
      </c>
      <c r="R42" s="159">
        <v>263661</v>
      </c>
      <c r="S42" s="159">
        <v>252368</v>
      </c>
    </row>
    <row r="43" spans="1:20" x14ac:dyDescent="0.3">
      <c r="A43" s="52"/>
      <c r="B43" s="52" t="s">
        <v>58</v>
      </c>
      <c r="C43" s="205"/>
      <c r="D43" s="159"/>
      <c r="E43" s="159"/>
      <c r="F43" s="159"/>
      <c r="G43" s="159"/>
      <c r="H43" s="159"/>
      <c r="I43" s="159"/>
      <c r="J43" s="159">
        <v>629960</v>
      </c>
      <c r="K43" s="159">
        <v>612198.00000000023</v>
      </c>
      <c r="L43" s="159">
        <v>636097.99999999977</v>
      </c>
      <c r="M43" s="159">
        <v>651799</v>
      </c>
      <c r="N43" s="159">
        <v>684732</v>
      </c>
      <c r="O43" s="159">
        <v>594966</v>
      </c>
      <c r="P43" s="159">
        <v>605825</v>
      </c>
      <c r="Q43" s="159">
        <v>634739</v>
      </c>
      <c r="R43" s="159">
        <v>648268</v>
      </c>
      <c r="S43" s="159">
        <v>553196</v>
      </c>
    </row>
    <row r="44" spans="1:20" x14ac:dyDescent="0.3">
      <c r="I44" s="26"/>
      <c r="J44" s="26"/>
      <c r="K44" s="26"/>
      <c r="L44" s="26"/>
    </row>
    <row r="45" spans="1:20" s="166" customFormat="1" ht="15" x14ac:dyDescent="0.35">
      <c r="A45" s="180" t="s">
        <v>8</v>
      </c>
      <c r="B45" s="172" t="s">
        <v>1286</v>
      </c>
      <c r="C45" s="209"/>
      <c r="N45" s="173"/>
      <c r="O45" s="173"/>
      <c r="P45" s="173"/>
      <c r="Q45" s="173"/>
      <c r="R45" s="173"/>
    </row>
    <row r="46" spans="1:20" s="166" customFormat="1" ht="15" x14ac:dyDescent="0.35">
      <c r="B46" s="172" t="s">
        <v>194</v>
      </c>
      <c r="J46" s="172"/>
      <c r="K46" s="172"/>
      <c r="N46" s="173"/>
      <c r="O46" s="173"/>
      <c r="P46" s="173"/>
      <c r="Q46" s="173"/>
      <c r="R46" s="173"/>
    </row>
    <row r="47" spans="1:20" s="166" customFormat="1" ht="15" x14ac:dyDescent="0.35">
      <c r="B47" s="166" t="s">
        <v>1322</v>
      </c>
      <c r="C47" s="210"/>
      <c r="N47" s="173"/>
      <c r="O47" s="173"/>
      <c r="P47" s="173"/>
      <c r="Q47" s="173"/>
      <c r="R47" s="173"/>
    </row>
    <row r="48" spans="1:20" s="166" customFormat="1" ht="15" x14ac:dyDescent="0.35">
      <c r="C48" s="210"/>
      <c r="N48" s="173"/>
      <c r="O48" s="173"/>
      <c r="P48" s="173"/>
      <c r="Q48" s="173"/>
      <c r="R48" s="173"/>
    </row>
    <row r="49" spans="1:18" s="166" customFormat="1" ht="15" customHeight="1" x14ac:dyDescent="0.35">
      <c r="A49" s="180" t="s">
        <v>10</v>
      </c>
      <c r="B49" s="171" t="s">
        <v>1316</v>
      </c>
      <c r="G49" s="182" t="s">
        <v>1279</v>
      </c>
      <c r="N49" s="173"/>
      <c r="O49" s="173"/>
      <c r="P49" s="173"/>
      <c r="Q49" s="173"/>
      <c r="R49" s="173"/>
    </row>
    <row r="50" spans="1:18" s="166" customFormat="1" ht="15" customHeight="1" x14ac:dyDescent="0.35">
      <c r="B50" s="171" t="s">
        <v>1278</v>
      </c>
      <c r="C50" s="171"/>
      <c r="E50" s="172"/>
      <c r="G50" s="172"/>
      <c r="H50" s="172"/>
      <c r="I50" s="212"/>
      <c r="J50" s="174"/>
      <c r="K50" s="174"/>
      <c r="L50" s="174"/>
      <c r="N50" s="173"/>
      <c r="O50" s="173"/>
      <c r="P50" s="173"/>
      <c r="Q50" s="173"/>
      <c r="R50" s="173"/>
    </row>
    <row r="51" spans="1:18" s="166" customFormat="1" ht="15" customHeight="1" x14ac:dyDescent="0.35">
      <c r="A51" s="175"/>
      <c r="B51" s="669" t="s">
        <v>1362</v>
      </c>
      <c r="C51" s="670"/>
      <c r="E51" s="671"/>
      <c r="F51" s="216"/>
      <c r="G51" s="182" t="s">
        <v>1319</v>
      </c>
      <c r="I51" s="212"/>
      <c r="N51" s="173"/>
      <c r="O51" s="173"/>
      <c r="P51" s="173"/>
      <c r="Q51" s="173"/>
      <c r="R51" s="173"/>
    </row>
    <row r="52" spans="1:18" ht="15" customHeight="1" x14ac:dyDescent="0.35">
      <c r="B52" s="171" t="s">
        <v>1288</v>
      </c>
      <c r="C52" s="211"/>
      <c r="D52" s="166"/>
      <c r="E52" s="166"/>
      <c r="F52" s="166"/>
      <c r="G52" s="408" t="s">
        <v>1277</v>
      </c>
      <c r="H52" s="668"/>
      <c r="I52" s="169"/>
      <c r="J52" s="53"/>
      <c r="K52" s="53"/>
      <c r="L52" s="53"/>
    </row>
    <row r="53" spans="1:18" x14ac:dyDescent="0.3">
      <c r="J53" s="53"/>
      <c r="K53" s="53"/>
      <c r="L53" s="53"/>
    </row>
    <row r="92" spans="14:18" x14ac:dyDescent="0.3">
      <c r="N92" s="54"/>
      <c r="O92" s="54"/>
      <c r="P92" s="54"/>
      <c r="Q92" s="54"/>
      <c r="R92" s="54"/>
    </row>
  </sheetData>
  <hyperlinks>
    <hyperlink ref="A2" location="'Chapter 2'!A1" display="Back to Table of Contents" xr:uid="{9B502C17-FEAF-4889-8C85-4776DD0B8ACD}"/>
    <hyperlink ref="G52" r:id="rId1" xr:uid="{97D0B17E-EB52-41AE-BE97-AB0ED0DB78F5}"/>
    <hyperlink ref="G49" r:id="rId2" xr:uid="{9A2A1654-3076-42C6-9917-90C785848ED3}"/>
    <hyperlink ref="G51" r:id="rId3" xr:uid="{57C655AC-4F06-49E4-BD78-0B803310D24D}"/>
  </hyperlinks>
  <pageMargins left="0.7" right="0.7" top="0.75" bottom="0.75" header="0.3" footer="0.3"/>
  <pageSetup paperSize="9" scale="57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">
    <tabColor rgb="FFE7CFE5"/>
    <pageSetUpPr fitToPage="1"/>
  </sheetPr>
  <dimension ref="A1:S92"/>
  <sheetViews>
    <sheetView showGridLines="0" zoomScaleNormal="100" workbookViewId="0">
      <pane xSplit="3" ySplit="3" topLeftCell="D4" activePane="bottomRight" state="frozen"/>
      <selection activeCell="A44" sqref="A44"/>
      <selection pane="topRight" activeCell="A44" sqref="A44"/>
      <selection pane="bottomLeft" activeCell="A44" sqref="A44"/>
      <selection pane="bottomRight" activeCell="U36" sqref="U36"/>
    </sheetView>
  </sheetViews>
  <sheetFormatPr defaultColWidth="9.140625" defaultRowHeight="16.5" x14ac:dyDescent="0.3"/>
  <cols>
    <col min="1" max="1" width="17.42578125" style="2" customWidth="1"/>
    <col min="2" max="2" width="4" style="2" customWidth="1"/>
    <col min="3" max="3" width="46.7109375" style="2" customWidth="1"/>
    <col min="4" max="13" width="10.28515625" style="2" customWidth="1"/>
    <col min="14" max="18" width="10.28515625" style="44" customWidth="1"/>
    <col min="19" max="19" width="10.28515625" style="2" customWidth="1"/>
    <col min="20" max="16384" width="9.140625" style="2"/>
  </cols>
  <sheetData>
    <row r="1" spans="1:19" ht="18" x14ac:dyDescent="0.35">
      <c r="A1" s="3" t="s">
        <v>1309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x14ac:dyDescent="0.3">
      <c r="A2" s="160" t="s">
        <v>114</v>
      </c>
      <c r="S2" s="44"/>
    </row>
    <row r="3" spans="1:19" x14ac:dyDescent="0.3">
      <c r="A3" s="215" t="s">
        <v>1235</v>
      </c>
      <c r="B3" s="7"/>
      <c r="C3" s="7"/>
      <c r="D3" s="155" t="s">
        <v>11</v>
      </c>
      <c r="E3" s="155" t="s">
        <v>12</v>
      </c>
      <c r="F3" s="155" t="s">
        <v>13</v>
      </c>
      <c r="G3" s="155" t="s">
        <v>14</v>
      </c>
      <c r="H3" s="155" t="s">
        <v>15</v>
      </c>
      <c r="I3" s="155" t="s">
        <v>16</v>
      </c>
      <c r="J3" s="155" t="s">
        <v>17</v>
      </c>
      <c r="K3" s="155" t="s">
        <v>18</v>
      </c>
      <c r="L3" s="155" t="s">
        <v>19</v>
      </c>
      <c r="M3" s="155" t="s">
        <v>32</v>
      </c>
      <c r="N3" s="45" t="s">
        <v>59</v>
      </c>
      <c r="O3" s="45" t="s">
        <v>69</v>
      </c>
      <c r="P3" s="45" t="s">
        <v>95</v>
      </c>
      <c r="Q3" s="45" t="s">
        <v>196</v>
      </c>
      <c r="R3" s="45" t="s">
        <v>286</v>
      </c>
      <c r="S3" s="45" t="s">
        <v>1257</v>
      </c>
    </row>
    <row r="4" spans="1:19" x14ac:dyDescent="0.3">
      <c r="A4" s="7"/>
      <c r="B4" s="7"/>
      <c r="C4" s="7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46"/>
      <c r="S4" s="46"/>
    </row>
    <row r="5" spans="1:19" x14ac:dyDescent="0.3">
      <c r="A5" s="14" t="s">
        <v>0</v>
      </c>
      <c r="B5" s="14" t="s">
        <v>185</v>
      </c>
      <c r="C5" s="14"/>
      <c r="D5" s="47">
        <v>694974</v>
      </c>
      <c r="E5" s="47">
        <v>705822</v>
      </c>
      <c r="F5" s="47">
        <v>715200</v>
      </c>
      <c r="G5" s="47">
        <v>741384</v>
      </c>
      <c r="H5" s="47">
        <v>759672</v>
      </c>
      <c r="I5" s="47">
        <v>767889</v>
      </c>
      <c r="J5" s="47">
        <v>779921</v>
      </c>
      <c r="K5" s="47">
        <v>777888</v>
      </c>
      <c r="L5" s="47">
        <v>793952</v>
      </c>
      <c r="M5" s="47">
        <v>804412</v>
      </c>
      <c r="N5" s="47">
        <v>838567</v>
      </c>
      <c r="O5" s="47">
        <v>811101</v>
      </c>
      <c r="P5" s="47">
        <v>831328</v>
      </c>
      <c r="Q5" s="47">
        <v>863302</v>
      </c>
      <c r="R5" s="47">
        <v>881061</v>
      </c>
      <c r="S5" s="47">
        <v>748623</v>
      </c>
    </row>
    <row r="6" spans="1:19" x14ac:dyDescent="0.3">
      <c r="A6" s="6"/>
      <c r="B6" s="6" t="s">
        <v>20</v>
      </c>
      <c r="C6" s="6"/>
      <c r="D6" s="49">
        <v>274816</v>
      </c>
      <c r="E6" s="49">
        <v>276900</v>
      </c>
      <c r="F6" s="49">
        <v>275069</v>
      </c>
      <c r="G6" s="49">
        <v>274163</v>
      </c>
      <c r="H6" s="49">
        <v>265667</v>
      </c>
      <c r="I6" s="49">
        <v>263538</v>
      </c>
      <c r="J6" s="49">
        <v>266954</v>
      </c>
      <c r="K6" s="49">
        <v>265102</v>
      </c>
      <c r="L6" s="49">
        <v>264934</v>
      </c>
      <c r="M6" s="55">
        <v>260052</v>
      </c>
      <c r="N6" s="55">
        <v>261024</v>
      </c>
      <c r="O6" s="55">
        <v>263513</v>
      </c>
      <c r="P6" s="55">
        <v>265359</v>
      </c>
      <c r="Q6" s="55">
        <v>267694</v>
      </c>
      <c r="R6" s="55">
        <v>264188</v>
      </c>
      <c r="S6" s="55">
        <v>213389</v>
      </c>
    </row>
    <row r="7" spans="1:19" x14ac:dyDescent="0.3">
      <c r="A7" s="6"/>
      <c r="B7" s="225"/>
      <c r="C7" s="226" t="s">
        <v>193</v>
      </c>
      <c r="D7" s="49">
        <v>83953</v>
      </c>
      <c r="E7" s="49">
        <v>85707</v>
      </c>
      <c r="F7" s="49">
        <v>83648</v>
      </c>
      <c r="G7" s="49">
        <v>82027</v>
      </c>
      <c r="H7" s="49">
        <v>79963</v>
      </c>
      <c r="I7" s="156">
        <v>73861</v>
      </c>
      <c r="J7" s="156">
        <v>75600</v>
      </c>
      <c r="K7" s="49">
        <v>89924</v>
      </c>
      <c r="L7" s="49">
        <v>94323</v>
      </c>
      <c r="M7" s="55">
        <v>94566</v>
      </c>
      <c r="N7" s="55">
        <v>99026</v>
      </c>
      <c r="O7" s="55">
        <v>102729</v>
      </c>
      <c r="P7" s="55">
        <v>105637</v>
      </c>
      <c r="Q7" s="55">
        <v>107026</v>
      </c>
      <c r="R7" s="55">
        <v>108764</v>
      </c>
      <c r="S7" s="55">
        <v>96325</v>
      </c>
    </row>
    <row r="8" spans="1:19" x14ac:dyDescent="0.3">
      <c r="A8" s="6"/>
      <c r="B8" s="225" t="s">
        <v>94</v>
      </c>
      <c r="C8" s="225"/>
      <c r="D8" s="49">
        <v>57171</v>
      </c>
      <c r="E8" s="49">
        <v>58480</v>
      </c>
      <c r="F8" s="49">
        <v>61752</v>
      </c>
      <c r="G8" s="49">
        <v>64599</v>
      </c>
      <c r="H8" s="49">
        <v>67781</v>
      </c>
      <c r="I8" s="156">
        <v>70110</v>
      </c>
      <c r="J8" s="156">
        <v>71568</v>
      </c>
      <c r="K8" s="49">
        <v>73125</v>
      </c>
      <c r="L8" s="49">
        <v>74366</v>
      </c>
      <c r="M8" s="55">
        <v>75363</v>
      </c>
      <c r="N8" s="55">
        <v>80307</v>
      </c>
      <c r="O8" s="55">
        <v>81214</v>
      </c>
      <c r="P8" s="55">
        <v>81883</v>
      </c>
      <c r="Q8" s="55">
        <v>88194</v>
      </c>
      <c r="R8" s="55">
        <v>89978</v>
      </c>
      <c r="S8" s="55">
        <v>72931</v>
      </c>
    </row>
    <row r="9" spans="1:19" x14ac:dyDescent="0.3">
      <c r="A9" s="6"/>
      <c r="B9" s="225" t="s">
        <v>197</v>
      </c>
      <c r="C9" s="225"/>
      <c r="D9" s="49">
        <v>54072</v>
      </c>
      <c r="E9" s="49">
        <v>51541</v>
      </c>
      <c r="F9" s="49">
        <v>53328</v>
      </c>
      <c r="G9" s="49">
        <v>54503</v>
      </c>
      <c r="H9" s="49">
        <v>57987</v>
      </c>
      <c r="I9" s="156">
        <v>60223</v>
      </c>
      <c r="J9" s="156">
        <v>63377</v>
      </c>
      <c r="K9" s="49">
        <v>66354</v>
      </c>
      <c r="L9" s="49">
        <v>70320</v>
      </c>
      <c r="M9" s="55">
        <v>77031</v>
      </c>
      <c r="N9" s="55">
        <v>85247</v>
      </c>
      <c r="O9" s="55">
        <v>90111</v>
      </c>
      <c r="P9" s="55">
        <v>97528</v>
      </c>
      <c r="Q9" s="55">
        <v>101827</v>
      </c>
      <c r="R9" s="55">
        <v>110004</v>
      </c>
      <c r="S9" s="55">
        <v>94870</v>
      </c>
    </row>
    <row r="10" spans="1:19" x14ac:dyDescent="0.3">
      <c r="A10" s="6"/>
      <c r="B10" s="6" t="s">
        <v>21</v>
      </c>
      <c r="C10" s="6"/>
      <c r="D10" s="49">
        <v>85041</v>
      </c>
      <c r="E10" s="49">
        <v>84271</v>
      </c>
      <c r="F10" s="49">
        <v>86372</v>
      </c>
      <c r="G10" s="49">
        <v>91363</v>
      </c>
      <c r="H10" s="49">
        <v>97878</v>
      </c>
      <c r="I10" s="49">
        <v>96364</v>
      </c>
      <c r="J10" s="49">
        <v>95294</v>
      </c>
      <c r="K10" s="49">
        <v>96502</v>
      </c>
      <c r="L10" s="49">
        <v>97593</v>
      </c>
      <c r="M10" s="55">
        <v>98597</v>
      </c>
      <c r="N10" s="55">
        <v>102188</v>
      </c>
      <c r="O10" s="55">
        <v>103758</v>
      </c>
      <c r="P10" s="55">
        <v>106514</v>
      </c>
      <c r="Q10" s="55">
        <v>110259</v>
      </c>
      <c r="R10" s="55">
        <v>113534</v>
      </c>
      <c r="S10" s="55">
        <v>109633</v>
      </c>
    </row>
    <row r="11" spans="1:19" x14ac:dyDescent="0.3">
      <c r="A11" s="6"/>
      <c r="B11" s="6" t="s">
        <v>1240</v>
      </c>
      <c r="C11" s="207"/>
      <c r="D11" s="49">
        <v>223874</v>
      </c>
      <c r="E11" s="49">
        <v>234630</v>
      </c>
      <c r="F11" s="49">
        <v>238679</v>
      </c>
      <c r="G11" s="49">
        <v>256756</v>
      </c>
      <c r="H11" s="49">
        <v>270359</v>
      </c>
      <c r="I11" s="49">
        <v>277654</v>
      </c>
      <c r="J11" s="49">
        <v>282728</v>
      </c>
      <c r="K11" s="49">
        <v>276805</v>
      </c>
      <c r="L11" s="49">
        <v>286739</v>
      </c>
      <c r="M11" s="49">
        <v>293369</v>
      </c>
      <c r="N11" s="55">
        <v>309801</v>
      </c>
      <c r="O11" s="55">
        <v>272505</v>
      </c>
      <c r="P11" s="55">
        <v>280044</v>
      </c>
      <c r="Q11" s="55">
        <v>295328</v>
      </c>
      <c r="R11" s="55">
        <v>303357</v>
      </c>
      <c r="S11" s="55">
        <v>257800</v>
      </c>
    </row>
    <row r="12" spans="1:19" x14ac:dyDescent="0.3">
      <c r="A12" s="7"/>
      <c r="B12" s="7"/>
      <c r="C12" s="7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23"/>
      <c r="O12" s="23"/>
      <c r="P12" s="23"/>
      <c r="Q12" s="23"/>
      <c r="R12" s="46"/>
      <c r="S12" s="46"/>
    </row>
    <row r="13" spans="1:19" x14ac:dyDescent="0.3">
      <c r="A13" s="14" t="s">
        <v>1</v>
      </c>
      <c r="B13" s="14" t="s">
        <v>185</v>
      </c>
      <c r="C13" s="14"/>
      <c r="D13" s="47"/>
      <c r="E13" s="47"/>
      <c r="F13" s="47"/>
      <c r="G13" s="47">
        <v>82266</v>
      </c>
      <c r="H13" s="47">
        <v>81442</v>
      </c>
      <c r="I13" s="47">
        <v>83985</v>
      </c>
      <c r="J13" s="47">
        <v>83946</v>
      </c>
      <c r="K13" s="47">
        <v>85126</v>
      </c>
      <c r="L13" s="47">
        <v>88575</v>
      </c>
      <c r="M13" s="47">
        <v>90271</v>
      </c>
      <c r="N13" s="47">
        <v>95117</v>
      </c>
      <c r="O13" s="47">
        <v>94095</v>
      </c>
      <c r="P13" s="47">
        <v>93102</v>
      </c>
      <c r="Q13" s="47">
        <v>95113</v>
      </c>
      <c r="R13" s="47">
        <v>97301</v>
      </c>
      <c r="S13" s="47">
        <v>83988</v>
      </c>
    </row>
    <row r="14" spans="1:19" x14ac:dyDescent="0.3">
      <c r="A14" s="6"/>
      <c r="B14" s="6" t="s">
        <v>20</v>
      </c>
      <c r="C14" s="6"/>
      <c r="D14" s="49"/>
      <c r="E14" s="49"/>
      <c r="F14" s="49"/>
      <c r="G14" s="49">
        <v>32230</v>
      </c>
      <c r="H14" s="49">
        <v>31287</v>
      </c>
      <c r="I14" s="49">
        <v>32635</v>
      </c>
      <c r="J14" s="49">
        <v>32132</v>
      </c>
      <c r="K14" s="49">
        <v>31645</v>
      </c>
      <c r="L14" s="49">
        <v>32108</v>
      </c>
      <c r="M14" s="49">
        <v>32174</v>
      </c>
      <c r="N14" s="49">
        <v>31870</v>
      </c>
      <c r="O14" s="49">
        <v>33207</v>
      </c>
      <c r="P14" s="49">
        <v>32505</v>
      </c>
      <c r="Q14" s="49">
        <v>34108</v>
      </c>
      <c r="R14" s="49">
        <v>34176</v>
      </c>
      <c r="S14" s="49">
        <v>28692</v>
      </c>
    </row>
    <row r="15" spans="1:19" x14ac:dyDescent="0.3">
      <c r="A15" s="6"/>
      <c r="B15" s="225"/>
      <c r="C15" s="226" t="s">
        <v>193</v>
      </c>
      <c r="D15" s="49"/>
      <c r="E15" s="49"/>
      <c r="F15" s="49"/>
      <c r="G15" s="49">
        <v>12313</v>
      </c>
      <c r="H15" s="49">
        <v>13353</v>
      </c>
      <c r="I15" s="49">
        <v>15115</v>
      </c>
      <c r="J15" s="49">
        <v>15743</v>
      </c>
      <c r="K15" s="49">
        <v>16008</v>
      </c>
      <c r="L15" s="49">
        <v>16558</v>
      </c>
      <c r="M15" s="49">
        <v>16397</v>
      </c>
      <c r="N15" s="49">
        <v>16490</v>
      </c>
      <c r="O15" s="49">
        <v>16933</v>
      </c>
      <c r="P15" s="49">
        <v>16109</v>
      </c>
      <c r="Q15" s="49">
        <v>17129</v>
      </c>
      <c r="R15" s="49">
        <v>17404</v>
      </c>
      <c r="S15" s="49">
        <v>15741</v>
      </c>
    </row>
    <row r="16" spans="1:19" x14ac:dyDescent="0.3">
      <c r="A16" s="6"/>
      <c r="B16" s="225" t="s">
        <v>94</v>
      </c>
      <c r="C16" s="225"/>
      <c r="D16" s="49"/>
      <c r="E16" s="49"/>
      <c r="F16" s="49"/>
      <c r="G16" s="49">
        <v>5960</v>
      </c>
      <c r="H16" s="49">
        <v>5922</v>
      </c>
      <c r="I16" s="49">
        <v>6349</v>
      </c>
      <c r="J16" s="49">
        <v>6364</v>
      </c>
      <c r="K16" s="49">
        <v>6653</v>
      </c>
      <c r="L16" s="49">
        <v>6950</v>
      </c>
      <c r="M16" s="49">
        <v>7053</v>
      </c>
      <c r="N16" s="49">
        <v>7544</v>
      </c>
      <c r="O16" s="49">
        <v>7682</v>
      </c>
      <c r="P16" s="49">
        <v>7625</v>
      </c>
      <c r="Q16" s="49">
        <v>7672</v>
      </c>
      <c r="R16" s="49">
        <v>7766</v>
      </c>
      <c r="S16" s="49">
        <v>6068</v>
      </c>
    </row>
    <row r="17" spans="1:19" x14ac:dyDescent="0.3">
      <c r="A17" s="6"/>
      <c r="B17" s="225" t="s">
        <v>197</v>
      </c>
      <c r="C17" s="225"/>
      <c r="D17" s="49"/>
      <c r="E17" s="49"/>
      <c r="F17" s="49"/>
      <c r="G17" s="49">
        <v>6161</v>
      </c>
      <c r="H17" s="49">
        <v>5838</v>
      </c>
      <c r="I17" s="49">
        <v>6198</v>
      </c>
      <c r="J17" s="49">
        <v>6414</v>
      </c>
      <c r="K17" s="49">
        <v>6419</v>
      </c>
      <c r="L17" s="49">
        <v>6978</v>
      </c>
      <c r="M17" s="49">
        <v>7378</v>
      </c>
      <c r="N17" s="49">
        <v>8659</v>
      </c>
      <c r="O17" s="49">
        <v>9000</v>
      </c>
      <c r="P17" s="49">
        <v>9172</v>
      </c>
      <c r="Q17" s="49">
        <v>9179</v>
      </c>
      <c r="R17" s="49">
        <v>10419</v>
      </c>
      <c r="S17" s="49">
        <v>9022</v>
      </c>
    </row>
    <row r="18" spans="1:19" x14ac:dyDescent="0.3">
      <c r="A18" s="6"/>
      <c r="B18" s="6" t="s">
        <v>21</v>
      </c>
      <c r="C18" s="6"/>
      <c r="D18" s="49"/>
      <c r="E18" s="49"/>
      <c r="F18" s="49"/>
      <c r="G18" s="49">
        <v>10738</v>
      </c>
      <c r="H18" s="49">
        <v>11044</v>
      </c>
      <c r="I18" s="49">
        <v>11063</v>
      </c>
      <c r="J18" s="49">
        <v>11057</v>
      </c>
      <c r="K18" s="49">
        <v>11802</v>
      </c>
      <c r="L18" s="49">
        <v>12321</v>
      </c>
      <c r="M18" s="49">
        <v>13364</v>
      </c>
      <c r="N18" s="49">
        <v>14090</v>
      </c>
      <c r="O18" s="49">
        <v>14705</v>
      </c>
      <c r="P18" s="49">
        <v>14395</v>
      </c>
      <c r="Q18" s="49">
        <v>14860</v>
      </c>
      <c r="R18" s="49">
        <v>15408</v>
      </c>
      <c r="S18" s="49">
        <v>15049</v>
      </c>
    </row>
    <row r="19" spans="1:19" x14ac:dyDescent="0.3">
      <c r="A19" s="6"/>
      <c r="B19" s="6" t="s">
        <v>1240</v>
      </c>
      <c r="C19" s="207"/>
      <c r="D19" s="49"/>
      <c r="E19" s="49"/>
      <c r="F19" s="49"/>
      <c r="G19" s="49">
        <v>27177</v>
      </c>
      <c r="H19" s="49">
        <v>27351</v>
      </c>
      <c r="I19" s="49">
        <v>27740</v>
      </c>
      <c r="J19" s="49">
        <v>27979</v>
      </c>
      <c r="K19" s="49">
        <v>28607</v>
      </c>
      <c r="L19" s="49">
        <v>30218</v>
      </c>
      <c r="M19" s="49">
        <v>30302</v>
      </c>
      <c r="N19" s="49">
        <v>32954</v>
      </c>
      <c r="O19" s="49">
        <v>29501</v>
      </c>
      <c r="P19" s="49">
        <v>29405</v>
      </c>
      <c r="Q19" s="49">
        <v>29294</v>
      </c>
      <c r="R19" s="49">
        <v>29532</v>
      </c>
      <c r="S19" s="49">
        <v>25157</v>
      </c>
    </row>
    <row r="20" spans="1:19" x14ac:dyDescent="0.3">
      <c r="A20" s="7"/>
      <c r="B20" s="7"/>
      <c r="C20" s="7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23"/>
      <c r="O20" s="23"/>
      <c r="P20" s="23"/>
      <c r="Q20" s="23"/>
      <c r="R20" s="23"/>
      <c r="S20" s="23"/>
    </row>
    <row r="21" spans="1:19" ht="14.45" customHeight="1" x14ac:dyDescent="0.3">
      <c r="A21" s="14" t="s">
        <v>2</v>
      </c>
      <c r="B21" s="14" t="s">
        <v>185</v>
      </c>
      <c r="C21" s="14"/>
      <c r="D21" s="47">
        <v>44120</v>
      </c>
      <c r="E21" s="47">
        <v>44579</v>
      </c>
      <c r="F21" s="47">
        <v>45358</v>
      </c>
      <c r="G21" s="47">
        <v>46968</v>
      </c>
      <c r="H21" s="47">
        <v>48335</v>
      </c>
      <c r="I21" s="47">
        <v>48180</v>
      </c>
      <c r="J21" s="47">
        <v>48765</v>
      </c>
      <c r="K21" s="47">
        <v>49222</v>
      </c>
      <c r="L21" s="47">
        <v>49888</v>
      </c>
      <c r="M21" s="47">
        <v>47606</v>
      </c>
      <c r="N21" s="47">
        <v>47867</v>
      </c>
      <c r="O21" s="47">
        <v>45283</v>
      </c>
      <c r="P21" s="47">
        <v>43930</v>
      </c>
      <c r="Q21" s="47">
        <v>47214</v>
      </c>
      <c r="R21" s="47">
        <v>43070</v>
      </c>
      <c r="S21" s="47">
        <v>36318</v>
      </c>
    </row>
    <row r="22" spans="1:19" x14ac:dyDescent="0.3">
      <c r="A22" s="6"/>
      <c r="B22" s="6" t="s">
        <v>20</v>
      </c>
      <c r="C22" s="6"/>
      <c r="D22" s="49">
        <v>17171</v>
      </c>
      <c r="E22" s="49">
        <v>17284</v>
      </c>
      <c r="F22" s="49">
        <v>17582</v>
      </c>
      <c r="G22" s="49">
        <v>17683</v>
      </c>
      <c r="H22" s="49">
        <v>17524</v>
      </c>
      <c r="I22" s="49">
        <v>17037</v>
      </c>
      <c r="J22" s="49">
        <v>17529</v>
      </c>
      <c r="K22" s="49">
        <v>17112</v>
      </c>
      <c r="L22" s="49">
        <v>16866</v>
      </c>
      <c r="M22" s="49">
        <v>15458</v>
      </c>
      <c r="N22" s="49">
        <v>15128</v>
      </c>
      <c r="O22" s="49">
        <v>14620</v>
      </c>
      <c r="P22" s="49">
        <v>14541</v>
      </c>
      <c r="Q22" s="49">
        <v>15118</v>
      </c>
      <c r="R22" s="49">
        <v>13768</v>
      </c>
      <c r="S22" s="49">
        <v>11858</v>
      </c>
    </row>
    <row r="23" spans="1:19" x14ac:dyDescent="0.3">
      <c r="A23" s="6"/>
      <c r="B23" s="225"/>
      <c r="C23" s="226" t="s">
        <v>193</v>
      </c>
      <c r="D23" s="49">
        <v>5396</v>
      </c>
      <c r="E23" s="49">
        <v>5352</v>
      </c>
      <c r="F23" s="49">
        <v>5352</v>
      </c>
      <c r="G23" s="49">
        <v>5401</v>
      </c>
      <c r="H23" s="49">
        <v>5354</v>
      </c>
      <c r="I23" s="49">
        <v>4867</v>
      </c>
      <c r="J23" s="49">
        <v>4617</v>
      </c>
      <c r="K23" s="49">
        <v>5606</v>
      </c>
      <c r="L23" s="49">
        <v>6194</v>
      </c>
      <c r="M23" s="49">
        <v>5619</v>
      </c>
      <c r="N23" s="49">
        <v>6338</v>
      </c>
      <c r="O23" s="49">
        <v>6255</v>
      </c>
      <c r="P23" s="49">
        <v>6482</v>
      </c>
      <c r="Q23" s="49">
        <v>6301</v>
      </c>
      <c r="R23" s="49">
        <v>6075</v>
      </c>
      <c r="S23" s="49">
        <v>5870</v>
      </c>
    </row>
    <row r="24" spans="1:19" x14ac:dyDescent="0.3">
      <c r="A24" s="6"/>
      <c r="B24" s="225" t="s">
        <v>94</v>
      </c>
      <c r="C24" s="225"/>
      <c r="D24" s="49">
        <v>3610</v>
      </c>
      <c r="E24" s="49">
        <v>3605</v>
      </c>
      <c r="F24" s="49">
        <v>3739</v>
      </c>
      <c r="G24" s="49">
        <v>3748</v>
      </c>
      <c r="H24" s="49">
        <v>4034</v>
      </c>
      <c r="I24" s="49">
        <v>4232</v>
      </c>
      <c r="J24" s="49">
        <v>4185</v>
      </c>
      <c r="K24" s="49">
        <v>4524</v>
      </c>
      <c r="L24" s="49">
        <v>4559</v>
      </c>
      <c r="M24" s="49">
        <v>4440</v>
      </c>
      <c r="N24" s="49">
        <v>4594</v>
      </c>
      <c r="O24" s="49">
        <v>4689</v>
      </c>
      <c r="P24" s="49">
        <v>4312</v>
      </c>
      <c r="Q24" s="49">
        <v>4879</v>
      </c>
      <c r="R24" s="49">
        <v>4049</v>
      </c>
      <c r="S24" s="49">
        <v>3067</v>
      </c>
    </row>
    <row r="25" spans="1:19" x14ac:dyDescent="0.3">
      <c r="A25" s="6"/>
      <c r="B25" s="225" t="s">
        <v>197</v>
      </c>
      <c r="C25" s="225"/>
      <c r="D25" s="49">
        <v>4057</v>
      </c>
      <c r="E25" s="49">
        <v>3774</v>
      </c>
      <c r="F25" s="49">
        <v>3927</v>
      </c>
      <c r="G25" s="49">
        <v>4199</v>
      </c>
      <c r="H25" s="49">
        <v>4351</v>
      </c>
      <c r="I25" s="49">
        <v>4606</v>
      </c>
      <c r="J25" s="49">
        <v>4395</v>
      </c>
      <c r="K25" s="49">
        <v>5103</v>
      </c>
      <c r="L25" s="49">
        <v>4873</v>
      </c>
      <c r="M25" s="49">
        <v>4758</v>
      </c>
      <c r="N25" s="49">
        <v>4875</v>
      </c>
      <c r="O25" s="49">
        <v>5176</v>
      </c>
      <c r="P25" s="49">
        <v>4819</v>
      </c>
      <c r="Q25" s="49">
        <v>5219</v>
      </c>
      <c r="R25" s="49">
        <v>5033</v>
      </c>
      <c r="S25" s="49">
        <v>4055</v>
      </c>
    </row>
    <row r="26" spans="1:19" x14ac:dyDescent="0.3">
      <c r="A26" s="6"/>
      <c r="B26" s="6" t="s">
        <v>21</v>
      </c>
      <c r="C26" s="6"/>
      <c r="D26" s="49">
        <v>5724</v>
      </c>
      <c r="E26" s="49">
        <v>5793</v>
      </c>
      <c r="F26" s="49">
        <v>5625</v>
      </c>
      <c r="G26" s="49">
        <v>6088</v>
      </c>
      <c r="H26" s="49">
        <v>6184</v>
      </c>
      <c r="I26" s="49">
        <v>6045</v>
      </c>
      <c r="J26" s="49">
        <v>5389</v>
      </c>
      <c r="K26" s="49">
        <v>6134</v>
      </c>
      <c r="L26" s="49">
        <v>6617</v>
      </c>
      <c r="M26" s="49">
        <v>6009</v>
      </c>
      <c r="N26" s="49">
        <v>5961</v>
      </c>
      <c r="O26" s="49">
        <v>5960</v>
      </c>
      <c r="P26" s="49">
        <v>5834</v>
      </c>
      <c r="Q26" s="49">
        <v>6136</v>
      </c>
      <c r="R26" s="49">
        <v>5819</v>
      </c>
      <c r="S26" s="49">
        <v>5799</v>
      </c>
    </row>
    <row r="27" spans="1:19" x14ac:dyDescent="0.3">
      <c r="A27" s="6"/>
      <c r="B27" s="6" t="s">
        <v>1240</v>
      </c>
      <c r="C27" s="207"/>
      <c r="D27" s="49">
        <v>13558</v>
      </c>
      <c r="E27" s="49">
        <v>14123</v>
      </c>
      <c r="F27" s="49">
        <v>14485</v>
      </c>
      <c r="G27" s="49">
        <v>15250</v>
      </c>
      <c r="H27" s="49">
        <v>16242</v>
      </c>
      <c r="I27" s="49">
        <v>16260</v>
      </c>
      <c r="J27" s="49">
        <v>17267</v>
      </c>
      <c r="K27" s="49">
        <v>16349</v>
      </c>
      <c r="L27" s="49">
        <v>16973</v>
      </c>
      <c r="M27" s="49">
        <v>16941</v>
      </c>
      <c r="N27" s="49">
        <v>17309</v>
      </c>
      <c r="O27" s="49">
        <v>14838</v>
      </c>
      <c r="P27" s="49">
        <v>14424</v>
      </c>
      <c r="Q27" s="49">
        <v>15862</v>
      </c>
      <c r="R27" s="49">
        <v>14401</v>
      </c>
      <c r="S27" s="49">
        <v>11539</v>
      </c>
    </row>
    <row r="28" spans="1:19" x14ac:dyDescent="0.3">
      <c r="A28" s="7"/>
      <c r="B28" s="7"/>
      <c r="C28" s="7"/>
      <c r="D28" s="157"/>
      <c r="E28" s="46"/>
      <c r="F28" s="46"/>
      <c r="G28" s="46"/>
      <c r="H28" s="46"/>
      <c r="I28" s="46"/>
      <c r="J28" s="46"/>
      <c r="K28" s="46"/>
      <c r="L28" s="46"/>
      <c r="M28" s="46"/>
      <c r="N28" s="23"/>
      <c r="O28" s="23"/>
      <c r="P28" s="23"/>
      <c r="Q28" s="23"/>
      <c r="R28" s="23"/>
      <c r="S28" s="23"/>
    </row>
    <row r="29" spans="1:19" ht="14.45" customHeight="1" x14ac:dyDescent="0.3">
      <c r="A29" s="14" t="s">
        <v>3</v>
      </c>
      <c r="B29" s="14" t="s">
        <v>185</v>
      </c>
      <c r="C29" s="14"/>
      <c r="D29" s="47"/>
      <c r="E29" s="47"/>
      <c r="F29" s="47"/>
      <c r="G29" s="47"/>
      <c r="H29" s="47"/>
      <c r="I29" s="47">
        <v>24498.9999999998</v>
      </c>
      <c r="J29" s="47">
        <v>26591.00000000028</v>
      </c>
      <c r="K29" s="47">
        <v>24154.00000000024</v>
      </c>
      <c r="L29" s="47">
        <v>25673.999999999571</v>
      </c>
      <c r="M29" s="47">
        <v>25773</v>
      </c>
      <c r="N29" s="47">
        <v>25922</v>
      </c>
      <c r="O29" s="47">
        <v>24750</v>
      </c>
      <c r="P29" s="47">
        <v>25032</v>
      </c>
      <c r="Q29" s="47">
        <v>26992</v>
      </c>
      <c r="R29" s="47">
        <v>27529</v>
      </c>
      <c r="S29" s="47">
        <v>21294</v>
      </c>
    </row>
    <row r="30" spans="1:19" x14ac:dyDescent="0.3">
      <c r="A30" s="6"/>
      <c r="B30" s="6" t="s">
        <v>20</v>
      </c>
      <c r="C30" s="6"/>
      <c r="D30" s="49"/>
      <c r="E30" s="49"/>
      <c r="F30" s="49"/>
      <c r="G30" s="49"/>
      <c r="H30" s="49"/>
      <c r="I30" s="49">
        <v>9799.9999999999563</v>
      </c>
      <c r="J30" s="49">
        <v>9520.9999999998745</v>
      </c>
      <c r="K30" s="49">
        <v>9846.0000000001419</v>
      </c>
      <c r="L30" s="49">
        <v>10697.000000000116</v>
      </c>
      <c r="M30" s="49">
        <v>10418</v>
      </c>
      <c r="N30" s="49">
        <v>10386</v>
      </c>
      <c r="O30" s="49">
        <v>9798</v>
      </c>
      <c r="P30" s="49">
        <v>9863</v>
      </c>
      <c r="Q30" s="49">
        <v>10669</v>
      </c>
      <c r="R30" s="49">
        <v>10525</v>
      </c>
      <c r="S30" s="49">
        <v>7987</v>
      </c>
    </row>
    <row r="31" spans="1:19" x14ac:dyDescent="0.3">
      <c r="A31" s="6"/>
      <c r="B31" s="225"/>
      <c r="C31" s="226" t="s">
        <v>193</v>
      </c>
      <c r="D31" s="49"/>
      <c r="E31" s="49"/>
      <c r="F31" s="49"/>
      <c r="G31" s="659"/>
      <c r="H31" s="659"/>
      <c r="I31" s="659"/>
      <c r="J31" s="659">
        <v>2186</v>
      </c>
      <c r="K31" s="659">
        <v>2962</v>
      </c>
      <c r="L31" s="659">
        <v>3461</v>
      </c>
      <c r="M31" s="659">
        <v>3518</v>
      </c>
      <c r="N31" s="659">
        <v>3784</v>
      </c>
      <c r="O31" s="659">
        <v>3938</v>
      </c>
      <c r="P31" s="659">
        <v>4082</v>
      </c>
      <c r="Q31" s="659">
        <v>4327</v>
      </c>
      <c r="R31" s="659">
        <v>4554</v>
      </c>
      <c r="S31" s="659">
        <v>3781</v>
      </c>
    </row>
    <row r="32" spans="1:19" x14ac:dyDescent="0.3">
      <c r="A32" s="6"/>
      <c r="B32" s="225" t="s">
        <v>94</v>
      </c>
      <c r="C32" s="225"/>
      <c r="D32" s="49"/>
      <c r="E32" s="49"/>
      <c r="F32" s="49"/>
      <c r="G32" s="49"/>
      <c r="H32" s="49"/>
      <c r="I32" s="49"/>
      <c r="J32" s="49">
        <v>2605</v>
      </c>
      <c r="K32" s="49">
        <v>2410</v>
      </c>
      <c r="L32" s="49">
        <v>2458</v>
      </c>
      <c r="M32" s="49">
        <v>2559</v>
      </c>
      <c r="N32" s="49">
        <v>2876</v>
      </c>
      <c r="O32" s="49">
        <v>2777</v>
      </c>
      <c r="P32" s="49">
        <v>2702</v>
      </c>
      <c r="Q32" s="49">
        <v>2764</v>
      </c>
      <c r="R32" s="49">
        <v>2919</v>
      </c>
      <c r="S32" s="49">
        <v>1988</v>
      </c>
    </row>
    <row r="33" spans="1:19" x14ac:dyDescent="0.3">
      <c r="A33" s="6"/>
      <c r="B33" s="225" t="s">
        <v>197</v>
      </c>
      <c r="C33" s="225"/>
      <c r="D33" s="49"/>
      <c r="E33" s="49"/>
      <c r="F33" s="49"/>
      <c r="G33" s="49"/>
      <c r="H33" s="49"/>
      <c r="I33" s="49"/>
      <c r="J33" s="49">
        <v>1702</v>
      </c>
      <c r="K33" s="49">
        <v>1977</v>
      </c>
      <c r="L33" s="49">
        <v>2175</v>
      </c>
      <c r="M33" s="49">
        <v>2382</v>
      </c>
      <c r="N33" s="49">
        <v>2522</v>
      </c>
      <c r="O33" s="49">
        <v>2397</v>
      </c>
      <c r="P33" s="49">
        <v>2725</v>
      </c>
      <c r="Q33" s="49">
        <v>3022</v>
      </c>
      <c r="R33" s="49">
        <v>3518</v>
      </c>
      <c r="S33" s="49">
        <v>3191</v>
      </c>
    </row>
    <row r="34" spans="1:19" x14ac:dyDescent="0.3">
      <c r="A34" s="6"/>
      <c r="B34" s="6" t="s">
        <v>21</v>
      </c>
      <c r="C34" s="6"/>
      <c r="D34" s="49"/>
      <c r="E34" s="49"/>
      <c r="F34" s="49"/>
      <c r="G34" s="49"/>
      <c r="H34" s="49"/>
      <c r="I34" s="49">
        <v>2484.9999999999868</v>
      </c>
      <c r="J34" s="49">
        <v>1628.0000000000077</v>
      </c>
      <c r="K34" s="49">
        <v>1436.9999999999366</v>
      </c>
      <c r="L34" s="49">
        <v>1741.999999999962</v>
      </c>
      <c r="M34" s="49">
        <v>1242</v>
      </c>
      <c r="N34" s="49">
        <v>1126</v>
      </c>
      <c r="O34" s="49">
        <v>1039</v>
      </c>
      <c r="P34" s="49">
        <v>1108</v>
      </c>
      <c r="Q34" s="49">
        <v>1071</v>
      </c>
      <c r="R34" s="49">
        <v>1036</v>
      </c>
      <c r="S34" s="49">
        <v>931</v>
      </c>
    </row>
    <row r="35" spans="1:19" x14ac:dyDescent="0.3">
      <c r="A35" s="6"/>
      <c r="B35" s="6" t="s">
        <v>1240</v>
      </c>
      <c r="C35" s="207"/>
      <c r="D35" s="49"/>
      <c r="E35" s="49"/>
      <c r="F35" s="49"/>
      <c r="G35" s="49"/>
      <c r="H35" s="49"/>
      <c r="I35" s="49"/>
      <c r="J35" s="49">
        <v>11135.0000000004</v>
      </c>
      <c r="K35" s="49">
        <v>8484.0000000001619</v>
      </c>
      <c r="L35" s="49">
        <v>8601.9999999994925</v>
      </c>
      <c r="M35" s="49">
        <v>9172</v>
      </c>
      <c r="N35" s="49">
        <v>9012</v>
      </c>
      <c r="O35" s="49">
        <v>8739</v>
      </c>
      <c r="P35" s="49">
        <v>8634</v>
      </c>
      <c r="Q35" s="49">
        <v>9466</v>
      </c>
      <c r="R35" s="49">
        <v>9531</v>
      </c>
      <c r="S35" s="49">
        <v>7197</v>
      </c>
    </row>
    <row r="36" spans="1:19" x14ac:dyDescent="0.3">
      <c r="A36" s="7"/>
      <c r="B36" s="7"/>
      <c r="C36" s="7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23"/>
      <c r="O36" s="23"/>
      <c r="P36" s="23"/>
      <c r="Q36" s="23"/>
      <c r="R36" s="23"/>
      <c r="S36" s="23"/>
    </row>
    <row r="37" spans="1:19" s="51" customFormat="1" ht="14.45" customHeight="1" x14ac:dyDescent="0.3">
      <c r="A37" s="15" t="s">
        <v>4</v>
      </c>
      <c r="B37" s="15" t="s">
        <v>185</v>
      </c>
      <c r="C37" s="15"/>
      <c r="D37" s="158"/>
      <c r="E37" s="158"/>
      <c r="F37" s="158"/>
      <c r="G37" s="158"/>
      <c r="H37" s="158"/>
      <c r="I37" s="158">
        <v>924552.99999999977</v>
      </c>
      <c r="J37" s="158">
        <v>939223.00000000023</v>
      </c>
      <c r="K37" s="158">
        <v>936390.00000000023</v>
      </c>
      <c r="L37" s="158">
        <v>958088.99999999953</v>
      </c>
      <c r="M37" s="158">
        <v>968062</v>
      </c>
      <c r="N37" s="158">
        <v>1007473</v>
      </c>
      <c r="O37" s="158">
        <v>975229</v>
      </c>
      <c r="P37" s="158">
        <v>993392</v>
      </c>
      <c r="Q37" s="158">
        <v>1032621</v>
      </c>
      <c r="R37" s="158">
        <v>1048961</v>
      </c>
      <c r="S37" s="158">
        <v>890223</v>
      </c>
    </row>
    <row r="38" spans="1:19" x14ac:dyDescent="0.3">
      <c r="A38" s="52"/>
      <c r="B38" s="52" t="s">
        <v>20</v>
      </c>
      <c r="C38" s="52"/>
      <c r="D38" s="159"/>
      <c r="E38" s="159"/>
      <c r="F38" s="159"/>
      <c r="G38" s="159"/>
      <c r="H38" s="159"/>
      <c r="I38" s="159">
        <v>323009.99999999994</v>
      </c>
      <c r="J38" s="159">
        <v>326135.99999999988</v>
      </c>
      <c r="K38" s="159">
        <v>323705.00000000012</v>
      </c>
      <c r="L38" s="159">
        <v>324605.00000000012</v>
      </c>
      <c r="M38" s="159">
        <v>318102</v>
      </c>
      <c r="N38" s="159">
        <v>318408</v>
      </c>
      <c r="O38" s="159">
        <v>321138</v>
      </c>
      <c r="P38" s="159">
        <v>322268</v>
      </c>
      <c r="Q38" s="159">
        <v>327589</v>
      </c>
      <c r="R38" s="159">
        <v>322657</v>
      </c>
      <c r="S38" s="159">
        <v>261926</v>
      </c>
    </row>
    <row r="39" spans="1:19" x14ac:dyDescent="0.3">
      <c r="A39" s="52"/>
      <c r="B39" s="52"/>
      <c r="C39" s="205" t="s">
        <v>193</v>
      </c>
      <c r="D39" s="159"/>
      <c r="E39" s="159"/>
      <c r="F39" s="159"/>
      <c r="G39" s="159"/>
      <c r="H39" s="159"/>
      <c r="I39" s="159"/>
      <c r="J39" s="159">
        <v>98146</v>
      </c>
      <c r="K39" s="159">
        <v>114500</v>
      </c>
      <c r="L39" s="159">
        <v>120536</v>
      </c>
      <c r="M39" s="159">
        <v>120100</v>
      </c>
      <c r="N39" s="159">
        <v>125638</v>
      </c>
      <c r="O39" s="159">
        <v>129855</v>
      </c>
      <c r="P39" s="159">
        <v>132310</v>
      </c>
      <c r="Q39" s="159">
        <v>134783</v>
      </c>
      <c r="R39" s="159">
        <v>136797</v>
      </c>
      <c r="S39" s="159">
        <v>121717</v>
      </c>
    </row>
    <row r="40" spans="1:19" x14ac:dyDescent="0.3">
      <c r="A40" s="52"/>
      <c r="B40" s="52" t="s">
        <v>94</v>
      </c>
      <c r="C40" s="52"/>
      <c r="D40" s="159"/>
      <c r="E40" s="159"/>
      <c r="F40" s="159"/>
      <c r="G40" s="159"/>
      <c r="H40" s="159"/>
      <c r="I40" s="159"/>
      <c r="J40" s="159">
        <v>84722</v>
      </c>
      <c r="K40" s="159">
        <v>86712</v>
      </c>
      <c r="L40" s="159">
        <v>88333</v>
      </c>
      <c r="M40" s="159">
        <v>89415</v>
      </c>
      <c r="N40" s="159">
        <v>95321</v>
      </c>
      <c r="O40" s="159">
        <v>96362</v>
      </c>
      <c r="P40" s="159">
        <v>96522</v>
      </c>
      <c r="Q40" s="159">
        <v>103509</v>
      </c>
      <c r="R40" s="159">
        <v>104712</v>
      </c>
      <c r="S40" s="159">
        <v>84054</v>
      </c>
    </row>
    <row r="41" spans="1:19" x14ac:dyDescent="0.3">
      <c r="A41" s="52"/>
      <c r="B41" s="52" t="s">
        <v>197</v>
      </c>
      <c r="C41" s="52"/>
      <c r="D41" s="159"/>
      <c r="E41" s="159"/>
      <c r="F41" s="159"/>
      <c r="G41" s="159"/>
      <c r="H41" s="159"/>
      <c r="I41" s="159"/>
      <c r="J41" s="159">
        <v>75888</v>
      </c>
      <c r="K41" s="159">
        <v>79853</v>
      </c>
      <c r="L41" s="159">
        <v>84346</v>
      </c>
      <c r="M41" s="159">
        <v>91549</v>
      </c>
      <c r="N41" s="159">
        <v>101303</v>
      </c>
      <c r="O41" s="159">
        <v>106684</v>
      </c>
      <c r="P41" s="159">
        <v>114244</v>
      </c>
      <c r="Q41" s="159">
        <v>119247</v>
      </c>
      <c r="R41" s="159">
        <v>128974</v>
      </c>
      <c r="S41" s="159">
        <v>111138</v>
      </c>
    </row>
    <row r="42" spans="1:19" x14ac:dyDescent="0.3">
      <c r="A42" s="52"/>
      <c r="B42" s="52" t="s">
        <v>21</v>
      </c>
      <c r="C42" s="52"/>
      <c r="D42" s="159"/>
      <c r="E42" s="159"/>
      <c r="F42" s="159"/>
      <c r="G42" s="159"/>
      <c r="H42" s="159"/>
      <c r="I42" s="159">
        <v>115956.99999999999</v>
      </c>
      <c r="J42" s="159">
        <v>113368.00000000001</v>
      </c>
      <c r="K42" s="159">
        <v>115874.99999999994</v>
      </c>
      <c r="L42" s="159">
        <v>118272.99999999996</v>
      </c>
      <c r="M42" s="159">
        <v>119212</v>
      </c>
      <c r="N42" s="159">
        <v>123365</v>
      </c>
      <c r="O42" s="159">
        <v>125462</v>
      </c>
      <c r="P42" s="159">
        <v>127851</v>
      </c>
      <c r="Q42" s="159">
        <v>132326</v>
      </c>
      <c r="R42" s="159">
        <v>135797</v>
      </c>
      <c r="S42" s="159">
        <v>131412</v>
      </c>
    </row>
    <row r="43" spans="1:19" x14ac:dyDescent="0.3">
      <c r="A43" s="52"/>
      <c r="B43" s="52" t="s">
        <v>1240</v>
      </c>
      <c r="C43" s="52"/>
      <c r="D43" s="159"/>
      <c r="E43" s="159"/>
      <c r="F43" s="159"/>
      <c r="G43" s="159"/>
      <c r="H43" s="159"/>
      <c r="I43" s="159"/>
      <c r="J43" s="159">
        <v>339109.00000000041</v>
      </c>
      <c r="K43" s="159">
        <v>330245.00000000017</v>
      </c>
      <c r="L43" s="159">
        <v>342531.99999999948</v>
      </c>
      <c r="M43" s="159">
        <v>349784</v>
      </c>
      <c r="N43" s="159">
        <v>369076</v>
      </c>
      <c r="O43" s="159">
        <v>325583</v>
      </c>
      <c r="P43" s="159">
        <v>332507</v>
      </c>
      <c r="Q43" s="159">
        <v>349950</v>
      </c>
      <c r="R43" s="159">
        <v>356821</v>
      </c>
      <c r="S43" s="159">
        <v>301693</v>
      </c>
    </row>
    <row r="45" spans="1:19" s="166" customFormat="1" ht="15" x14ac:dyDescent="0.35">
      <c r="A45" s="180" t="s">
        <v>8</v>
      </c>
      <c r="B45" s="172" t="s">
        <v>9</v>
      </c>
      <c r="C45" s="172"/>
      <c r="N45" s="173"/>
      <c r="O45" s="173"/>
      <c r="P45" s="173"/>
      <c r="Q45" s="173"/>
      <c r="R45" s="173"/>
    </row>
    <row r="46" spans="1:19" s="166" customFormat="1" ht="15" x14ac:dyDescent="0.35">
      <c r="B46" s="172" t="s">
        <v>194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220"/>
      <c r="O46" s="220"/>
      <c r="P46" s="220"/>
      <c r="Q46" s="220"/>
      <c r="R46" s="173"/>
    </row>
    <row r="47" spans="1:19" s="166" customFormat="1" ht="15" x14ac:dyDescent="0.35">
      <c r="B47" s="166" t="s">
        <v>1322</v>
      </c>
      <c r="C47" s="172"/>
      <c r="N47" s="173"/>
      <c r="O47" s="173"/>
      <c r="P47" s="173"/>
      <c r="Q47" s="173"/>
      <c r="R47" s="173"/>
    </row>
    <row r="48" spans="1:19" s="166" customFormat="1" ht="15" x14ac:dyDescent="0.35">
      <c r="B48" s="172"/>
      <c r="C48" s="172"/>
      <c r="N48" s="173"/>
      <c r="O48" s="173"/>
      <c r="P48" s="173"/>
      <c r="Q48" s="173"/>
      <c r="R48" s="173"/>
    </row>
    <row r="49" spans="1:18" s="166" customFormat="1" ht="15" x14ac:dyDescent="0.35">
      <c r="A49" s="180" t="s">
        <v>10</v>
      </c>
      <c r="B49" s="171" t="s">
        <v>1316</v>
      </c>
      <c r="G49" s="182" t="s">
        <v>1279</v>
      </c>
      <c r="N49" s="173"/>
      <c r="O49" s="173"/>
      <c r="P49" s="173"/>
      <c r="Q49" s="173"/>
      <c r="R49" s="173"/>
    </row>
    <row r="50" spans="1:18" s="166" customFormat="1" ht="15" x14ac:dyDescent="0.35">
      <c r="A50" s="175"/>
      <c r="B50" s="171" t="s">
        <v>1278</v>
      </c>
      <c r="C50" s="171"/>
      <c r="E50" s="172"/>
      <c r="G50" s="172"/>
      <c r="H50" s="172"/>
      <c r="I50" s="212"/>
      <c r="J50" s="174"/>
      <c r="K50" s="174"/>
      <c r="L50" s="174"/>
      <c r="N50" s="173"/>
      <c r="O50" s="173"/>
      <c r="P50" s="173"/>
      <c r="Q50" s="173"/>
      <c r="R50" s="173"/>
    </row>
    <row r="51" spans="1:18" s="166" customFormat="1" ht="15" x14ac:dyDescent="0.35">
      <c r="B51" s="669" t="s">
        <v>1362</v>
      </c>
      <c r="C51" s="670"/>
      <c r="E51" s="671"/>
      <c r="F51" s="216"/>
      <c r="G51" s="182" t="s">
        <v>1319</v>
      </c>
      <c r="I51" s="212"/>
      <c r="N51" s="173"/>
      <c r="O51" s="173"/>
      <c r="P51" s="173"/>
      <c r="Q51" s="173"/>
      <c r="R51" s="173"/>
    </row>
    <row r="52" spans="1:18" ht="15" customHeight="1" x14ac:dyDescent="0.35">
      <c r="B52" s="171" t="s">
        <v>1288</v>
      </c>
      <c r="C52" s="211"/>
      <c r="D52" s="166"/>
      <c r="E52" s="166"/>
      <c r="F52" s="166"/>
      <c r="G52" s="408" t="s">
        <v>1277</v>
      </c>
      <c r="H52" s="216"/>
      <c r="I52" s="216"/>
      <c r="J52" s="216"/>
      <c r="K52" s="53"/>
      <c r="L52" s="53"/>
    </row>
    <row r="53" spans="1:18" x14ac:dyDescent="0.3">
      <c r="B53" s="16"/>
      <c r="C53" s="16"/>
    </row>
    <row r="54" spans="1:18" x14ac:dyDescent="0.3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</row>
    <row r="55" spans="1:18" ht="15" customHeight="1" x14ac:dyDescent="0.3"/>
    <row r="56" spans="1:18" ht="30" customHeight="1" x14ac:dyDescent="0.3"/>
    <row r="88" spans="1:18" x14ac:dyDescent="0.3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</row>
    <row r="89" spans="1:18" x14ac:dyDescent="0.3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</row>
    <row r="92" spans="1:18" x14ac:dyDescent="0.3">
      <c r="R92" s="54"/>
    </row>
  </sheetData>
  <phoneticPr fontId="105" type="noConversion"/>
  <hyperlinks>
    <hyperlink ref="A2" location="'Chapter 2'!A1" display="Back to Table of Contents" xr:uid="{E964F298-8D91-4753-BB5E-56DB7CED0644}"/>
    <hyperlink ref="G52" r:id="rId1" xr:uid="{E8EBE759-733E-4126-B785-CE1D1E087055}"/>
    <hyperlink ref="G49" r:id="rId2" xr:uid="{0EBC2FD9-2285-4496-95E3-D4FD0643A4F6}"/>
    <hyperlink ref="G51" r:id="rId3" xr:uid="{E94491DB-3918-4EEB-9424-53AF323E0EC0}"/>
  </hyperlinks>
  <pageMargins left="0.7" right="0.7" top="0.75" bottom="0.75" header="0.3" footer="0.3"/>
  <pageSetup paperSize="9" scale="56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E7CFE5"/>
    <pageSetUpPr fitToPage="1"/>
  </sheetPr>
  <dimension ref="A1:T92"/>
  <sheetViews>
    <sheetView showGridLines="0" zoomScaleNormal="100" workbookViewId="0">
      <pane xSplit="3" ySplit="3" topLeftCell="D22" activePane="bottomRight" state="frozen"/>
      <selection activeCell="A44" sqref="A44"/>
      <selection pane="topRight" activeCell="A44" sqref="A44"/>
      <selection pane="bottomLeft" activeCell="A44" sqref="A44"/>
      <selection pane="bottomRight" activeCell="S43" sqref="S43"/>
    </sheetView>
  </sheetViews>
  <sheetFormatPr defaultColWidth="9.140625" defaultRowHeight="16.5" x14ac:dyDescent="0.3"/>
  <cols>
    <col min="1" max="1" width="17" style="2" customWidth="1"/>
    <col min="2" max="2" width="4" style="2" customWidth="1"/>
    <col min="3" max="3" width="42" style="16" customWidth="1"/>
    <col min="4" max="13" width="9.28515625" style="2" customWidth="1"/>
    <col min="14" max="18" width="9.28515625" style="44" customWidth="1"/>
    <col min="19" max="19" width="9.28515625" style="2" customWidth="1"/>
    <col min="20" max="16384" width="9.140625" style="2"/>
  </cols>
  <sheetData>
    <row r="1" spans="1:19" ht="18" x14ac:dyDescent="0.35">
      <c r="A1" s="3" t="s">
        <v>1310</v>
      </c>
      <c r="B1" s="3"/>
      <c r="C1" s="35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x14ac:dyDescent="0.3">
      <c r="A2" s="160" t="s">
        <v>114</v>
      </c>
    </row>
    <row r="3" spans="1:19" x14ac:dyDescent="0.3">
      <c r="A3" s="214" t="s">
        <v>1234</v>
      </c>
      <c r="B3" s="7"/>
      <c r="C3" s="32"/>
      <c r="D3" s="155" t="s">
        <v>11</v>
      </c>
      <c r="E3" s="155" t="s">
        <v>12</v>
      </c>
      <c r="F3" s="155" t="s">
        <v>13</v>
      </c>
      <c r="G3" s="155" t="s">
        <v>14</v>
      </c>
      <c r="H3" s="155" t="s">
        <v>15</v>
      </c>
      <c r="I3" s="155" t="s">
        <v>16</v>
      </c>
      <c r="J3" s="155" t="s">
        <v>17</v>
      </c>
      <c r="K3" s="155" t="s">
        <v>18</v>
      </c>
      <c r="L3" s="155" t="s">
        <v>19</v>
      </c>
      <c r="M3" s="155" t="s">
        <v>32</v>
      </c>
      <c r="N3" s="45" t="s">
        <v>59</v>
      </c>
      <c r="O3" s="45" t="s">
        <v>69</v>
      </c>
      <c r="P3" s="45" t="s">
        <v>95</v>
      </c>
      <c r="Q3" s="45" t="s">
        <v>196</v>
      </c>
      <c r="R3" s="45" t="s">
        <v>286</v>
      </c>
      <c r="S3" s="45" t="s">
        <v>1257</v>
      </c>
    </row>
    <row r="4" spans="1:19" x14ac:dyDescent="0.3">
      <c r="A4" s="7"/>
      <c r="B4" s="7"/>
      <c r="C4" s="3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46"/>
      <c r="S4" s="46"/>
    </row>
    <row r="5" spans="1:19" x14ac:dyDescent="0.3">
      <c r="A5" s="14" t="s">
        <v>0</v>
      </c>
      <c r="B5" s="14" t="s">
        <v>185</v>
      </c>
      <c r="C5" s="206"/>
      <c r="D5" s="47">
        <v>549030</v>
      </c>
      <c r="E5" s="47">
        <v>549768</v>
      </c>
      <c r="F5" s="47">
        <v>559474</v>
      </c>
      <c r="G5" s="47">
        <v>580911</v>
      </c>
      <c r="H5" s="47">
        <v>598575</v>
      </c>
      <c r="I5" s="47">
        <v>603920</v>
      </c>
      <c r="J5" s="47">
        <v>601714</v>
      </c>
      <c r="K5" s="47">
        <v>596206</v>
      </c>
      <c r="L5" s="47">
        <v>607280</v>
      </c>
      <c r="M5" s="47">
        <v>618907</v>
      </c>
      <c r="N5" s="47">
        <v>641753</v>
      </c>
      <c r="O5" s="47">
        <v>607701</v>
      </c>
      <c r="P5" s="47">
        <v>617528</v>
      </c>
      <c r="Q5" s="47">
        <v>637486</v>
      </c>
      <c r="R5" s="47">
        <v>653153</v>
      </c>
      <c r="S5" s="47">
        <v>564155</v>
      </c>
    </row>
    <row r="6" spans="1:19" x14ac:dyDescent="0.3">
      <c r="A6" s="6"/>
      <c r="B6" s="6" t="s">
        <v>20</v>
      </c>
      <c r="C6" s="207"/>
      <c r="D6" s="49">
        <v>153446</v>
      </c>
      <c r="E6" s="49">
        <v>151013</v>
      </c>
      <c r="F6" s="49">
        <v>149178</v>
      </c>
      <c r="G6" s="49">
        <v>148171</v>
      </c>
      <c r="H6" s="49">
        <v>142008</v>
      </c>
      <c r="I6" s="49">
        <v>141558</v>
      </c>
      <c r="J6" s="49">
        <v>142554</v>
      </c>
      <c r="K6" s="49">
        <v>138987</v>
      </c>
      <c r="L6" s="49">
        <v>136073</v>
      </c>
      <c r="M6" s="49">
        <v>133479</v>
      </c>
      <c r="N6" s="49">
        <v>132863</v>
      </c>
      <c r="O6" s="49">
        <v>132803</v>
      </c>
      <c r="P6" s="49">
        <v>132267</v>
      </c>
      <c r="Q6" s="49">
        <v>132690</v>
      </c>
      <c r="R6" s="49">
        <v>129745</v>
      </c>
      <c r="S6" s="49">
        <v>105302</v>
      </c>
    </row>
    <row r="7" spans="1:19" s="16" customFormat="1" x14ac:dyDescent="0.3">
      <c r="A7" s="207"/>
      <c r="B7" s="207"/>
      <c r="C7" s="207" t="s">
        <v>193</v>
      </c>
      <c r="D7" s="659">
        <v>51752</v>
      </c>
      <c r="E7" s="659">
        <v>51456</v>
      </c>
      <c r="F7" s="659">
        <v>50418</v>
      </c>
      <c r="G7" s="659">
        <v>50760</v>
      </c>
      <c r="H7" s="659">
        <v>49383</v>
      </c>
      <c r="I7" s="663">
        <v>47031</v>
      </c>
      <c r="J7" s="663">
        <v>48186</v>
      </c>
      <c r="K7" s="659">
        <v>53608</v>
      </c>
      <c r="L7" s="659">
        <v>53936</v>
      </c>
      <c r="M7" s="659">
        <v>53894</v>
      </c>
      <c r="N7" s="659">
        <v>55831</v>
      </c>
      <c r="O7" s="659">
        <v>56356</v>
      </c>
      <c r="P7" s="659">
        <v>57453</v>
      </c>
      <c r="Q7" s="659">
        <v>57544</v>
      </c>
      <c r="R7" s="659">
        <v>57710</v>
      </c>
      <c r="S7" s="659">
        <v>49885</v>
      </c>
    </row>
    <row r="8" spans="1:19" x14ac:dyDescent="0.3">
      <c r="A8" s="6"/>
      <c r="B8" s="6" t="s">
        <v>94</v>
      </c>
      <c r="C8" s="207"/>
      <c r="D8" s="49">
        <v>49843</v>
      </c>
      <c r="E8" s="49">
        <v>51166</v>
      </c>
      <c r="F8" s="49">
        <v>53317</v>
      </c>
      <c r="G8" s="49">
        <v>55601</v>
      </c>
      <c r="H8" s="49">
        <v>58454</v>
      </c>
      <c r="I8" s="156">
        <v>60108</v>
      </c>
      <c r="J8" s="156">
        <v>60948</v>
      </c>
      <c r="K8" s="49">
        <v>62075</v>
      </c>
      <c r="L8" s="49">
        <v>63922</v>
      </c>
      <c r="M8" s="49">
        <v>64494</v>
      </c>
      <c r="N8" s="49">
        <v>66369</v>
      </c>
      <c r="O8" s="49">
        <v>67628</v>
      </c>
      <c r="P8" s="49">
        <v>67907</v>
      </c>
      <c r="Q8" s="49">
        <v>73249</v>
      </c>
      <c r="R8" s="49">
        <v>74248</v>
      </c>
      <c r="S8" s="49">
        <v>65227</v>
      </c>
    </row>
    <row r="9" spans="1:19" x14ac:dyDescent="0.3">
      <c r="A9" s="6"/>
      <c r="B9" s="6" t="s">
        <v>197</v>
      </c>
      <c r="C9" s="207"/>
      <c r="D9" s="49">
        <v>52428</v>
      </c>
      <c r="E9" s="49">
        <v>48911</v>
      </c>
      <c r="F9" s="49">
        <v>51051</v>
      </c>
      <c r="G9" s="49">
        <v>52305</v>
      </c>
      <c r="H9" s="49">
        <v>54989</v>
      </c>
      <c r="I9" s="156">
        <v>56811</v>
      </c>
      <c r="J9" s="156">
        <v>57865</v>
      </c>
      <c r="K9" s="49">
        <v>60710</v>
      </c>
      <c r="L9" s="49">
        <v>63328</v>
      </c>
      <c r="M9" s="49">
        <v>69116</v>
      </c>
      <c r="N9" s="49">
        <v>75587</v>
      </c>
      <c r="O9" s="49">
        <v>79643</v>
      </c>
      <c r="P9" s="49">
        <v>83127</v>
      </c>
      <c r="Q9" s="49">
        <v>86855</v>
      </c>
      <c r="R9" s="49">
        <v>95374</v>
      </c>
      <c r="S9" s="49">
        <v>81912</v>
      </c>
    </row>
    <row r="10" spans="1:19" x14ac:dyDescent="0.3">
      <c r="A10" s="6"/>
      <c r="B10" s="6" t="s">
        <v>21</v>
      </c>
      <c r="C10" s="207"/>
      <c r="D10" s="49">
        <v>93280</v>
      </c>
      <c r="E10" s="49">
        <v>92181</v>
      </c>
      <c r="F10" s="49">
        <v>93627</v>
      </c>
      <c r="G10" s="49">
        <v>98738</v>
      </c>
      <c r="H10" s="49">
        <v>105827</v>
      </c>
      <c r="I10" s="49">
        <v>101971</v>
      </c>
      <c r="J10" s="49">
        <v>99142</v>
      </c>
      <c r="K10" s="49">
        <v>99579</v>
      </c>
      <c r="L10" s="49">
        <v>99763</v>
      </c>
      <c r="M10" s="49">
        <v>99196</v>
      </c>
      <c r="N10" s="49">
        <v>101394</v>
      </c>
      <c r="O10" s="49">
        <v>101922</v>
      </c>
      <c r="P10" s="49">
        <v>104418</v>
      </c>
      <c r="Q10" s="49">
        <v>104613</v>
      </c>
      <c r="R10" s="49">
        <v>107309</v>
      </c>
      <c r="S10" s="49">
        <v>100000</v>
      </c>
    </row>
    <row r="11" spans="1:19" x14ac:dyDescent="0.3">
      <c r="A11" s="6"/>
      <c r="B11" s="6" t="s">
        <v>1240</v>
      </c>
      <c r="C11" s="207"/>
      <c r="D11" s="49">
        <v>200033</v>
      </c>
      <c r="E11" s="49">
        <v>206497</v>
      </c>
      <c r="F11" s="49">
        <v>212301</v>
      </c>
      <c r="G11" s="49">
        <v>226096</v>
      </c>
      <c r="H11" s="49">
        <v>237297</v>
      </c>
      <c r="I11" s="49">
        <v>243472</v>
      </c>
      <c r="J11" s="49">
        <v>241205</v>
      </c>
      <c r="K11" s="49">
        <v>234855</v>
      </c>
      <c r="L11" s="49">
        <v>244194</v>
      </c>
      <c r="M11" s="49">
        <v>252622</v>
      </c>
      <c r="N11" s="49">
        <v>265540</v>
      </c>
      <c r="O11" s="49">
        <v>225705</v>
      </c>
      <c r="P11" s="49">
        <v>229809</v>
      </c>
      <c r="Q11" s="49">
        <v>240079</v>
      </c>
      <c r="R11" s="49">
        <v>246477</v>
      </c>
      <c r="S11" s="49">
        <v>211714</v>
      </c>
    </row>
    <row r="12" spans="1:19" x14ac:dyDescent="0.3">
      <c r="A12" s="7"/>
      <c r="B12" s="7"/>
      <c r="C12" s="32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23"/>
      <c r="O12" s="23"/>
      <c r="P12" s="46"/>
      <c r="Q12" s="46"/>
      <c r="R12" s="46"/>
      <c r="S12" s="46"/>
    </row>
    <row r="13" spans="1:19" x14ac:dyDescent="0.3">
      <c r="A13" s="14" t="s">
        <v>1</v>
      </c>
      <c r="B13" s="14" t="s">
        <v>185</v>
      </c>
      <c r="C13" s="206"/>
      <c r="D13" s="47"/>
      <c r="E13" s="47"/>
      <c r="F13" s="47"/>
      <c r="G13" s="47">
        <v>65373</v>
      </c>
      <c r="H13" s="47">
        <v>64798</v>
      </c>
      <c r="I13" s="47">
        <v>66082</v>
      </c>
      <c r="J13" s="47">
        <v>66164</v>
      </c>
      <c r="K13" s="47">
        <v>65869</v>
      </c>
      <c r="L13" s="47">
        <v>70503</v>
      </c>
      <c r="M13" s="47">
        <v>70494</v>
      </c>
      <c r="N13" s="47">
        <v>74268</v>
      </c>
      <c r="O13" s="47">
        <v>71823</v>
      </c>
      <c r="P13" s="47">
        <v>71864</v>
      </c>
      <c r="Q13" s="47">
        <v>72073</v>
      </c>
      <c r="R13" s="47">
        <v>72970</v>
      </c>
      <c r="S13" s="47">
        <v>64294</v>
      </c>
    </row>
    <row r="14" spans="1:19" x14ac:dyDescent="0.3">
      <c r="A14" s="6"/>
      <c r="B14" s="6" t="s">
        <v>20</v>
      </c>
      <c r="C14" s="207"/>
      <c r="D14" s="49"/>
      <c r="E14" s="49"/>
      <c r="F14" s="49"/>
      <c r="G14" s="49">
        <v>17775</v>
      </c>
      <c r="H14" s="49">
        <v>17234</v>
      </c>
      <c r="I14" s="49">
        <v>17931</v>
      </c>
      <c r="J14" s="49">
        <v>17681</v>
      </c>
      <c r="K14" s="49">
        <v>16683</v>
      </c>
      <c r="L14" s="49">
        <v>18061</v>
      </c>
      <c r="M14" s="49">
        <v>16912</v>
      </c>
      <c r="N14" s="49">
        <v>17564</v>
      </c>
      <c r="O14" s="49">
        <v>17641</v>
      </c>
      <c r="P14" s="49">
        <v>17495</v>
      </c>
      <c r="Q14" s="49">
        <v>17781</v>
      </c>
      <c r="R14" s="49">
        <v>17300</v>
      </c>
      <c r="S14" s="49">
        <v>15032</v>
      </c>
    </row>
    <row r="15" spans="1:19" s="16" customFormat="1" x14ac:dyDescent="0.3">
      <c r="A15" s="207"/>
      <c r="B15" s="226"/>
      <c r="C15" s="226" t="s">
        <v>193</v>
      </c>
      <c r="D15" s="659"/>
      <c r="E15" s="659"/>
      <c r="F15" s="659"/>
      <c r="G15" s="659">
        <v>7183</v>
      </c>
      <c r="H15" s="659">
        <v>7937</v>
      </c>
      <c r="I15" s="659">
        <v>9271</v>
      </c>
      <c r="J15" s="659">
        <v>9532</v>
      </c>
      <c r="K15" s="659">
        <v>9205</v>
      </c>
      <c r="L15" s="659">
        <v>10103</v>
      </c>
      <c r="M15" s="659">
        <v>9471</v>
      </c>
      <c r="N15" s="659">
        <v>9972</v>
      </c>
      <c r="O15" s="659">
        <v>9994</v>
      </c>
      <c r="P15" s="659">
        <v>9699</v>
      </c>
      <c r="Q15" s="659">
        <v>9859</v>
      </c>
      <c r="R15" s="659">
        <v>9617</v>
      </c>
      <c r="S15" s="659">
        <v>8810</v>
      </c>
    </row>
    <row r="16" spans="1:19" x14ac:dyDescent="0.3">
      <c r="A16" s="6"/>
      <c r="B16" s="225" t="s">
        <v>94</v>
      </c>
      <c r="C16" s="225"/>
      <c r="D16" s="49"/>
      <c r="E16" s="49"/>
      <c r="F16" s="49"/>
      <c r="G16" s="49">
        <v>5468</v>
      </c>
      <c r="H16" s="49">
        <v>5489</v>
      </c>
      <c r="I16" s="49">
        <v>5979</v>
      </c>
      <c r="J16" s="49">
        <v>5964</v>
      </c>
      <c r="K16" s="49">
        <v>5985</v>
      </c>
      <c r="L16" s="49">
        <v>6746</v>
      </c>
      <c r="M16" s="49">
        <v>6936</v>
      </c>
      <c r="N16" s="49">
        <v>7319</v>
      </c>
      <c r="O16" s="49">
        <v>7548</v>
      </c>
      <c r="P16" s="49">
        <v>7409</v>
      </c>
      <c r="Q16" s="49">
        <v>7586</v>
      </c>
      <c r="R16" s="49">
        <v>7191</v>
      </c>
      <c r="S16" s="49">
        <v>5912</v>
      </c>
    </row>
    <row r="17" spans="1:20" x14ac:dyDescent="0.3">
      <c r="A17" s="6"/>
      <c r="B17" s="225" t="s">
        <v>197</v>
      </c>
      <c r="C17" s="225"/>
      <c r="D17" s="49"/>
      <c r="E17" s="49"/>
      <c r="F17" s="49"/>
      <c r="G17" s="49">
        <v>5391</v>
      </c>
      <c r="H17" s="49">
        <v>5421</v>
      </c>
      <c r="I17" s="49">
        <v>5588</v>
      </c>
      <c r="J17" s="49">
        <v>5777</v>
      </c>
      <c r="K17" s="49">
        <v>5735</v>
      </c>
      <c r="L17" s="49">
        <v>6135</v>
      </c>
      <c r="M17" s="49">
        <v>6434</v>
      </c>
      <c r="N17" s="49">
        <v>7468</v>
      </c>
      <c r="O17" s="49">
        <v>7908</v>
      </c>
      <c r="P17" s="49">
        <v>8087</v>
      </c>
      <c r="Q17" s="49">
        <v>8456</v>
      </c>
      <c r="R17" s="49">
        <v>9239</v>
      </c>
      <c r="S17" s="49">
        <v>8323</v>
      </c>
    </row>
    <row r="18" spans="1:20" x14ac:dyDescent="0.3">
      <c r="A18" s="6"/>
      <c r="B18" s="6" t="s">
        <v>21</v>
      </c>
      <c r="C18" s="207"/>
      <c r="D18" s="49"/>
      <c r="E18" s="49"/>
      <c r="F18" s="49"/>
      <c r="G18" s="49">
        <v>11451</v>
      </c>
      <c r="H18" s="49">
        <v>11642</v>
      </c>
      <c r="I18" s="49">
        <v>11822</v>
      </c>
      <c r="J18" s="49">
        <v>11893</v>
      </c>
      <c r="K18" s="49">
        <v>12334</v>
      </c>
      <c r="L18" s="49">
        <v>13132</v>
      </c>
      <c r="M18" s="49">
        <v>13914</v>
      </c>
      <c r="N18" s="49">
        <v>14289</v>
      </c>
      <c r="O18" s="49">
        <v>14705</v>
      </c>
      <c r="P18" s="49">
        <v>15052</v>
      </c>
      <c r="Q18" s="49">
        <v>14408</v>
      </c>
      <c r="R18" s="49">
        <v>15210</v>
      </c>
      <c r="S18" s="49">
        <v>14259</v>
      </c>
      <c r="T18" s="41"/>
    </row>
    <row r="19" spans="1:20" x14ac:dyDescent="0.3">
      <c r="A19" s="6"/>
      <c r="B19" s="6" t="s">
        <v>1240</v>
      </c>
      <c r="C19" s="207"/>
      <c r="D19" s="49"/>
      <c r="E19" s="49"/>
      <c r="F19" s="49"/>
      <c r="G19" s="49">
        <v>25288</v>
      </c>
      <c r="H19" s="49">
        <v>25012</v>
      </c>
      <c r="I19" s="49">
        <v>24762</v>
      </c>
      <c r="J19" s="49">
        <v>24849</v>
      </c>
      <c r="K19" s="49">
        <v>25132</v>
      </c>
      <c r="L19" s="49">
        <v>26429</v>
      </c>
      <c r="M19" s="49">
        <v>26298</v>
      </c>
      <c r="N19" s="49">
        <v>27628</v>
      </c>
      <c r="O19" s="49">
        <v>24021</v>
      </c>
      <c r="P19" s="49">
        <v>23821</v>
      </c>
      <c r="Q19" s="49">
        <v>23842</v>
      </c>
      <c r="R19" s="49">
        <v>24030</v>
      </c>
      <c r="S19" s="49">
        <v>20768</v>
      </c>
    </row>
    <row r="20" spans="1:20" x14ac:dyDescent="0.3">
      <c r="A20" s="7"/>
      <c r="B20" s="7"/>
      <c r="C20" s="32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23"/>
      <c r="O20" s="23"/>
      <c r="P20" s="23"/>
      <c r="Q20" s="23"/>
      <c r="R20" s="23"/>
      <c r="S20" s="23"/>
    </row>
    <row r="21" spans="1:20" x14ac:dyDescent="0.3">
      <c r="A21" s="14" t="s">
        <v>2</v>
      </c>
      <c r="B21" s="14" t="s">
        <v>185</v>
      </c>
      <c r="C21" s="206"/>
      <c r="D21" s="47">
        <v>36256</v>
      </c>
      <c r="E21" s="47">
        <v>36485</v>
      </c>
      <c r="F21" s="47">
        <v>37014</v>
      </c>
      <c r="G21" s="47">
        <v>37882</v>
      </c>
      <c r="H21" s="47">
        <v>39680</v>
      </c>
      <c r="I21" s="47">
        <v>39149</v>
      </c>
      <c r="J21" s="47">
        <v>39261</v>
      </c>
      <c r="K21" s="47">
        <v>38114</v>
      </c>
      <c r="L21" s="47">
        <v>38582</v>
      </c>
      <c r="M21" s="47">
        <v>36974</v>
      </c>
      <c r="N21" s="47">
        <v>37722</v>
      </c>
      <c r="O21" s="47">
        <v>33884</v>
      </c>
      <c r="P21" s="47">
        <v>33563</v>
      </c>
      <c r="Q21" s="47">
        <v>34672</v>
      </c>
      <c r="R21" s="47">
        <v>31982</v>
      </c>
      <c r="S21" s="47">
        <v>27476</v>
      </c>
    </row>
    <row r="22" spans="1:20" x14ac:dyDescent="0.3">
      <c r="A22" s="6"/>
      <c r="B22" s="6" t="s">
        <v>20</v>
      </c>
      <c r="C22" s="207"/>
      <c r="D22" s="49">
        <v>10188</v>
      </c>
      <c r="E22" s="49">
        <v>10171</v>
      </c>
      <c r="F22" s="49">
        <v>10038</v>
      </c>
      <c r="G22" s="49">
        <v>9768</v>
      </c>
      <c r="H22" s="49">
        <v>9516</v>
      </c>
      <c r="I22" s="49">
        <v>9304</v>
      </c>
      <c r="J22" s="49">
        <v>9758</v>
      </c>
      <c r="K22" s="49">
        <v>9214</v>
      </c>
      <c r="L22" s="49">
        <v>8863</v>
      </c>
      <c r="M22" s="49">
        <v>7854</v>
      </c>
      <c r="N22" s="49">
        <v>8316</v>
      </c>
      <c r="O22" s="49">
        <v>7779</v>
      </c>
      <c r="P22" s="49">
        <v>7620</v>
      </c>
      <c r="Q22" s="49">
        <v>7639</v>
      </c>
      <c r="R22" s="49">
        <v>6956</v>
      </c>
      <c r="S22" s="49">
        <v>6084</v>
      </c>
    </row>
    <row r="23" spans="1:20" s="16" customFormat="1" x14ac:dyDescent="0.3">
      <c r="A23" s="207"/>
      <c r="B23" s="226"/>
      <c r="C23" s="226" t="s">
        <v>193</v>
      </c>
      <c r="D23" s="659">
        <v>3693</v>
      </c>
      <c r="E23" s="659">
        <v>3601</v>
      </c>
      <c r="F23" s="659">
        <v>3594</v>
      </c>
      <c r="G23" s="659">
        <v>3468</v>
      </c>
      <c r="H23" s="659">
        <v>3286</v>
      </c>
      <c r="I23" s="659">
        <v>3103</v>
      </c>
      <c r="J23" s="659">
        <v>3092</v>
      </c>
      <c r="K23" s="659">
        <v>3425</v>
      </c>
      <c r="L23" s="659">
        <v>3537</v>
      </c>
      <c r="M23" s="659">
        <v>3069</v>
      </c>
      <c r="N23" s="659">
        <v>3622</v>
      </c>
      <c r="O23" s="659">
        <v>3589</v>
      </c>
      <c r="P23" s="659">
        <v>3571</v>
      </c>
      <c r="Q23" s="659">
        <v>3347</v>
      </c>
      <c r="R23" s="659">
        <v>3060</v>
      </c>
      <c r="S23" s="659">
        <v>3115</v>
      </c>
    </row>
    <row r="24" spans="1:20" x14ac:dyDescent="0.3">
      <c r="A24" s="6"/>
      <c r="B24" s="225" t="s">
        <v>94</v>
      </c>
      <c r="C24" s="225"/>
      <c r="D24" s="49">
        <v>3458</v>
      </c>
      <c r="E24" s="49">
        <v>3477</v>
      </c>
      <c r="F24" s="49">
        <v>3548</v>
      </c>
      <c r="G24" s="49">
        <v>3391</v>
      </c>
      <c r="H24" s="49">
        <v>3975</v>
      </c>
      <c r="I24" s="49">
        <v>4070</v>
      </c>
      <c r="J24" s="49">
        <v>3871</v>
      </c>
      <c r="K24" s="49">
        <v>4033</v>
      </c>
      <c r="L24" s="49">
        <v>4036</v>
      </c>
      <c r="M24" s="49">
        <v>3860</v>
      </c>
      <c r="N24" s="49">
        <v>4089</v>
      </c>
      <c r="O24" s="49">
        <v>3963</v>
      </c>
      <c r="P24" s="49">
        <v>3934</v>
      </c>
      <c r="Q24" s="49">
        <v>4052</v>
      </c>
      <c r="R24" s="49">
        <v>3365</v>
      </c>
      <c r="S24" s="49">
        <v>2866</v>
      </c>
    </row>
    <row r="25" spans="1:20" x14ac:dyDescent="0.3">
      <c r="A25" s="6"/>
      <c r="B25" s="225" t="s">
        <v>197</v>
      </c>
      <c r="C25" s="225"/>
      <c r="D25" s="49">
        <v>3835</v>
      </c>
      <c r="E25" s="49">
        <v>3734</v>
      </c>
      <c r="F25" s="49">
        <v>4051</v>
      </c>
      <c r="G25" s="49">
        <v>3819</v>
      </c>
      <c r="H25" s="49">
        <v>4148</v>
      </c>
      <c r="I25" s="49">
        <v>4359</v>
      </c>
      <c r="J25" s="49">
        <v>3959</v>
      </c>
      <c r="K25" s="49">
        <v>4302</v>
      </c>
      <c r="L25" s="49">
        <v>4197</v>
      </c>
      <c r="M25" s="49">
        <v>4296</v>
      </c>
      <c r="N25" s="49">
        <v>4431</v>
      </c>
      <c r="O25" s="49">
        <v>4254</v>
      </c>
      <c r="P25" s="49">
        <v>4314</v>
      </c>
      <c r="Q25" s="49">
        <v>4338</v>
      </c>
      <c r="R25" s="49">
        <v>4484</v>
      </c>
      <c r="S25" s="49">
        <v>3592</v>
      </c>
    </row>
    <row r="26" spans="1:20" x14ac:dyDescent="0.3">
      <c r="A26" s="6"/>
      <c r="B26" s="6" t="s">
        <v>21</v>
      </c>
      <c r="C26" s="207"/>
      <c r="D26" s="49">
        <v>6408</v>
      </c>
      <c r="E26" s="49">
        <v>6080</v>
      </c>
      <c r="F26" s="49">
        <v>6294</v>
      </c>
      <c r="G26" s="49">
        <v>6932</v>
      </c>
      <c r="H26" s="49">
        <v>7063</v>
      </c>
      <c r="I26" s="49">
        <v>6868</v>
      </c>
      <c r="J26" s="49">
        <v>6949</v>
      </c>
      <c r="K26" s="49">
        <v>6878</v>
      </c>
      <c r="L26" s="49">
        <v>6706</v>
      </c>
      <c r="M26" s="49">
        <v>6580</v>
      </c>
      <c r="N26" s="49">
        <v>6493</v>
      </c>
      <c r="O26" s="49">
        <v>5688</v>
      </c>
      <c r="P26" s="49">
        <v>5667</v>
      </c>
      <c r="Q26" s="49">
        <v>5960</v>
      </c>
      <c r="R26" s="49">
        <v>5637</v>
      </c>
      <c r="S26" s="49">
        <v>5624</v>
      </c>
    </row>
    <row r="27" spans="1:20" x14ac:dyDescent="0.3">
      <c r="A27" s="6"/>
      <c r="B27" s="6" t="s">
        <v>1240</v>
      </c>
      <c r="C27" s="207"/>
      <c r="D27" s="49">
        <v>12367</v>
      </c>
      <c r="E27" s="49">
        <v>13023</v>
      </c>
      <c r="F27" s="49">
        <v>13083</v>
      </c>
      <c r="G27" s="49">
        <v>13972</v>
      </c>
      <c r="H27" s="49">
        <v>14978</v>
      </c>
      <c r="I27" s="49">
        <v>14548</v>
      </c>
      <c r="J27" s="49">
        <v>14724</v>
      </c>
      <c r="K27" s="49">
        <v>13687</v>
      </c>
      <c r="L27" s="49">
        <v>14780</v>
      </c>
      <c r="M27" s="49">
        <v>14384</v>
      </c>
      <c r="N27" s="49">
        <v>14393</v>
      </c>
      <c r="O27" s="49">
        <v>12200</v>
      </c>
      <c r="P27" s="49">
        <v>12028</v>
      </c>
      <c r="Q27" s="49">
        <v>12683</v>
      </c>
      <c r="R27" s="49">
        <v>11540</v>
      </c>
      <c r="S27" s="49">
        <v>9310</v>
      </c>
    </row>
    <row r="28" spans="1:20" x14ac:dyDescent="0.3">
      <c r="A28" s="7"/>
      <c r="B28" s="7"/>
      <c r="C28" s="32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23"/>
      <c r="O28" s="23"/>
      <c r="P28" s="23"/>
      <c r="Q28" s="23"/>
      <c r="R28" s="23"/>
      <c r="S28" s="23"/>
    </row>
    <row r="29" spans="1:20" ht="14.45" customHeight="1" x14ac:dyDescent="0.3">
      <c r="A29" s="14" t="s">
        <v>3</v>
      </c>
      <c r="B29" s="14" t="s">
        <v>185</v>
      </c>
      <c r="C29" s="206"/>
      <c r="D29" s="47"/>
      <c r="E29" s="47"/>
      <c r="F29" s="47"/>
      <c r="G29" s="47"/>
      <c r="H29" s="47"/>
      <c r="I29" s="47">
        <v>18387.999999999822</v>
      </c>
      <c r="J29" s="47">
        <v>20025.999999999731</v>
      </c>
      <c r="K29" s="47">
        <v>18721.000000000065</v>
      </c>
      <c r="L29" s="47">
        <v>18622.000000000258</v>
      </c>
      <c r="M29" s="47">
        <v>18819</v>
      </c>
      <c r="N29" s="47">
        <v>18566</v>
      </c>
      <c r="O29" s="47">
        <v>17765</v>
      </c>
      <c r="P29" s="47">
        <v>17984</v>
      </c>
      <c r="Q29" s="47">
        <v>19215</v>
      </c>
      <c r="R29" s="47">
        <v>18660</v>
      </c>
      <c r="S29" s="47">
        <v>14705</v>
      </c>
    </row>
    <row r="30" spans="1:20" x14ac:dyDescent="0.3">
      <c r="A30" s="6"/>
      <c r="B30" s="6" t="s">
        <v>20</v>
      </c>
      <c r="C30" s="207"/>
      <c r="D30" s="49"/>
      <c r="E30" s="49"/>
      <c r="F30" s="49"/>
      <c r="G30" s="49"/>
      <c r="H30" s="49"/>
      <c r="I30" s="49">
        <v>4609.00000000001</v>
      </c>
      <c r="J30" s="49">
        <v>4539.0000000000973</v>
      </c>
      <c r="K30" s="49">
        <v>4674.0000000000464</v>
      </c>
      <c r="L30" s="49">
        <v>4681.0000000000027</v>
      </c>
      <c r="M30" s="49">
        <v>4596</v>
      </c>
      <c r="N30" s="49">
        <v>4577</v>
      </c>
      <c r="O30" s="49">
        <v>4464</v>
      </c>
      <c r="P30" s="49">
        <v>4295</v>
      </c>
      <c r="Q30" s="49">
        <v>4593</v>
      </c>
      <c r="R30" s="49">
        <v>4179</v>
      </c>
      <c r="S30" s="49">
        <v>3253</v>
      </c>
    </row>
    <row r="31" spans="1:20" x14ac:dyDescent="0.3">
      <c r="A31" s="6"/>
      <c r="B31" s="225"/>
      <c r="C31" s="226" t="s">
        <v>193</v>
      </c>
      <c r="D31" s="49"/>
      <c r="E31" s="49"/>
      <c r="F31" s="49"/>
      <c r="G31" s="49"/>
      <c r="H31" s="49"/>
      <c r="I31" s="49"/>
      <c r="J31" s="659">
        <v>1354</v>
      </c>
      <c r="K31" s="659">
        <v>1652</v>
      </c>
      <c r="L31" s="659">
        <v>1827</v>
      </c>
      <c r="M31" s="659">
        <v>1851</v>
      </c>
      <c r="N31" s="659">
        <v>1992</v>
      </c>
      <c r="O31" s="659">
        <v>2047</v>
      </c>
      <c r="P31" s="659">
        <v>1999</v>
      </c>
      <c r="Q31" s="659">
        <v>1916</v>
      </c>
      <c r="R31" s="659">
        <v>2082</v>
      </c>
      <c r="S31" s="659">
        <v>1680</v>
      </c>
    </row>
    <row r="32" spans="1:20" x14ac:dyDescent="0.3">
      <c r="A32" s="6"/>
      <c r="B32" s="225" t="s">
        <v>94</v>
      </c>
      <c r="C32" s="225"/>
      <c r="D32" s="49"/>
      <c r="E32" s="49"/>
      <c r="F32" s="49"/>
      <c r="G32" s="49"/>
      <c r="H32" s="49"/>
      <c r="I32" s="49"/>
      <c r="J32" s="49">
        <v>1885</v>
      </c>
      <c r="K32" s="49">
        <v>2108</v>
      </c>
      <c r="L32" s="49">
        <v>1952</v>
      </c>
      <c r="M32" s="49">
        <v>1919</v>
      </c>
      <c r="N32" s="49">
        <v>2329</v>
      </c>
      <c r="O32" s="49">
        <v>2082</v>
      </c>
      <c r="P32" s="49">
        <v>2122</v>
      </c>
      <c r="Q32" s="49">
        <v>2218</v>
      </c>
      <c r="R32" s="49">
        <v>2133</v>
      </c>
      <c r="S32" s="49">
        <v>1598</v>
      </c>
    </row>
    <row r="33" spans="1:19" x14ac:dyDescent="0.3">
      <c r="A33" s="6"/>
      <c r="B33" s="225" t="s">
        <v>197</v>
      </c>
      <c r="C33" s="225"/>
      <c r="D33" s="49"/>
      <c r="E33" s="49"/>
      <c r="F33" s="49"/>
      <c r="G33" s="49"/>
      <c r="H33" s="49"/>
      <c r="I33" s="49"/>
      <c r="J33" s="49">
        <v>1958</v>
      </c>
      <c r="K33" s="49">
        <v>2154</v>
      </c>
      <c r="L33" s="49">
        <v>2185</v>
      </c>
      <c r="M33" s="49">
        <v>2349</v>
      </c>
      <c r="N33" s="49">
        <v>2489</v>
      </c>
      <c r="O33" s="49">
        <v>2593</v>
      </c>
      <c r="P33" s="49">
        <v>2702</v>
      </c>
      <c r="Q33" s="49">
        <v>3071</v>
      </c>
      <c r="R33" s="49">
        <v>3240</v>
      </c>
      <c r="S33" s="49">
        <v>2886</v>
      </c>
    </row>
    <row r="34" spans="1:19" x14ac:dyDescent="0.3">
      <c r="A34" s="6"/>
      <c r="B34" s="6" t="s">
        <v>21</v>
      </c>
      <c r="C34" s="207"/>
      <c r="D34" s="49"/>
      <c r="E34" s="49"/>
      <c r="F34" s="49"/>
      <c r="G34" s="49"/>
      <c r="H34" s="49"/>
      <c r="I34" s="49">
        <v>2387.0000000000418</v>
      </c>
      <c r="J34" s="49">
        <v>1571.000000000008</v>
      </c>
      <c r="K34" s="49">
        <v>1505.9999999999959</v>
      </c>
      <c r="L34" s="49">
        <v>1641.0000000000359</v>
      </c>
      <c r="M34" s="49">
        <v>1244</v>
      </c>
      <c r="N34" s="49">
        <v>1076</v>
      </c>
      <c r="O34" s="49">
        <v>1169</v>
      </c>
      <c r="P34" s="49">
        <v>1205</v>
      </c>
      <c r="Q34" s="49">
        <v>1148</v>
      </c>
      <c r="R34" s="49">
        <v>1058</v>
      </c>
      <c r="S34" s="49">
        <v>1031</v>
      </c>
    </row>
    <row r="35" spans="1:19" x14ac:dyDescent="0.3">
      <c r="A35" s="6"/>
      <c r="B35" s="6" t="s">
        <v>1240</v>
      </c>
      <c r="C35" s="207"/>
      <c r="D35" s="49"/>
      <c r="E35" s="49"/>
      <c r="F35" s="49"/>
      <c r="G35" s="49"/>
      <c r="H35" s="49"/>
      <c r="I35" s="49"/>
      <c r="J35" s="49">
        <v>10072.999999999625</v>
      </c>
      <c r="K35" s="49">
        <v>8279.0000000000218</v>
      </c>
      <c r="L35" s="49">
        <v>8163.0000000002183</v>
      </c>
      <c r="M35" s="49">
        <v>8711</v>
      </c>
      <c r="N35" s="49">
        <v>8095</v>
      </c>
      <c r="O35" s="49">
        <v>7457</v>
      </c>
      <c r="P35" s="49">
        <v>7660</v>
      </c>
      <c r="Q35" s="49">
        <v>8185</v>
      </c>
      <c r="R35" s="49">
        <v>8050</v>
      </c>
      <c r="S35" s="49">
        <v>5937</v>
      </c>
    </row>
    <row r="36" spans="1:19" x14ac:dyDescent="0.3">
      <c r="A36" s="7"/>
      <c r="B36" s="7"/>
      <c r="C36" s="32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23"/>
      <c r="O36" s="23"/>
      <c r="P36" s="23"/>
      <c r="Q36" s="23"/>
      <c r="R36" s="23"/>
      <c r="S36" s="23"/>
    </row>
    <row r="37" spans="1:19" s="51" customFormat="1" ht="14.45" customHeight="1" x14ac:dyDescent="0.3">
      <c r="A37" s="15" t="s">
        <v>4</v>
      </c>
      <c r="B37" s="15" t="s">
        <v>185</v>
      </c>
      <c r="C37" s="208"/>
      <c r="D37" s="158"/>
      <c r="E37" s="158"/>
      <c r="F37" s="158"/>
      <c r="G37" s="158"/>
      <c r="H37" s="158"/>
      <c r="I37" s="158">
        <v>727538.99999999977</v>
      </c>
      <c r="J37" s="158">
        <v>727164.99999999977</v>
      </c>
      <c r="K37" s="158">
        <v>718910.00000000012</v>
      </c>
      <c r="L37" s="158">
        <v>734987.00000000023</v>
      </c>
      <c r="M37" s="158">
        <v>745194</v>
      </c>
      <c r="N37" s="158">
        <v>772309</v>
      </c>
      <c r="O37" s="158">
        <v>731173</v>
      </c>
      <c r="P37" s="158">
        <v>740939</v>
      </c>
      <c r="Q37" s="158">
        <v>763446</v>
      </c>
      <c r="R37" s="158">
        <v>776765</v>
      </c>
      <c r="S37" s="158">
        <v>670630</v>
      </c>
    </row>
    <row r="38" spans="1:19" x14ac:dyDescent="0.3">
      <c r="A38" s="52"/>
      <c r="B38" s="52" t="s">
        <v>20</v>
      </c>
      <c r="C38" s="205"/>
      <c r="D38" s="159"/>
      <c r="E38" s="159"/>
      <c r="F38" s="159"/>
      <c r="G38" s="159"/>
      <c r="H38" s="159"/>
      <c r="I38" s="159">
        <v>173402</v>
      </c>
      <c r="J38" s="159">
        <v>174532.00000000009</v>
      </c>
      <c r="K38" s="159">
        <v>169558.00000000006</v>
      </c>
      <c r="L38" s="159">
        <v>167678</v>
      </c>
      <c r="M38" s="159">
        <v>162841</v>
      </c>
      <c r="N38" s="159">
        <v>163320</v>
      </c>
      <c r="O38" s="159">
        <v>162687</v>
      </c>
      <c r="P38" s="159">
        <v>161677</v>
      </c>
      <c r="Q38" s="159">
        <v>162703</v>
      </c>
      <c r="R38" s="159">
        <v>158180</v>
      </c>
      <c r="S38" s="159">
        <v>129671</v>
      </c>
    </row>
    <row r="39" spans="1:19" x14ac:dyDescent="0.3">
      <c r="A39" s="52"/>
      <c r="B39" s="52"/>
      <c r="C39" s="205" t="s">
        <v>193</v>
      </c>
      <c r="D39" s="159"/>
      <c r="E39" s="159"/>
      <c r="F39" s="159"/>
      <c r="G39" s="159"/>
      <c r="H39" s="159"/>
      <c r="I39" s="159"/>
      <c r="J39" s="159">
        <v>62164</v>
      </c>
      <c r="K39" s="159">
        <v>67890</v>
      </c>
      <c r="L39" s="159">
        <v>69403</v>
      </c>
      <c r="M39" s="159">
        <v>68285</v>
      </c>
      <c r="N39" s="159">
        <v>71417</v>
      </c>
      <c r="O39" s="159">
        <v>71986</v>
      </c>
      <c r="P39" s="159">
        <v>72722</v>
      </c>
      <c r="Q39" s="159">
        <v>72666</v>
      </c>
      <c r="R39" s="159">
        <v>72469</v>
      </c>
      <c r="S39" s="159">
        <v>63490</v>
      </c>
    </row>
    <row r="40" spans="1:19" x14ac:dyDescent="0.3">
      <c r="A40" s="52"/>
      <c r="B40" s="52" t="s">
        <v>94</v>
      </c>
      <c r="C40" s="52"/>
      <c r="D40" s="159"/>
      <c r="E40" s="159"/>
      <c r="F40" s="159"/>
      <c r="G40" s="159"/>
      <c r="H40" s="159"/>
      <c r="I40" s="159"/>
      <c r="J40" s="159">
        <v>72668</v>
      </c>
      <c r="K40" s="159">
        <v>74201</v>
      </c>
      <c r="L40" s="159">
        <v>76656</v>
      </c>
      <c r="M40" s="159">
        <v>77209</v>
      </c>
      <c r="N40" s="159">
        <v>80106</v>
      </c>
      <c r="O40" s="159">
        <v>81221</v>
      </c>
      <c r="P40" s="159">
        <v>81372</v>
      </c>
      <c r="Q40" s="159">
        <v>87105</v>
      </c>
      <c r="R40" s="159">
        <v>86937</v>
      </c>
      <c r="S40" s="159">
        <v>75603</v>
      </c>
    </row>
    <row r="41" spans="1:19" x14ac:dyDescent="0.3">
      <c r="A41" s="52"/>
      <c r="B41" s="52" t="s">
        <v>197</v>
      </c>
      <c r="C41" s="52"/>
      <c r="D41" s="159"/>
      <c r="E41" s="159"/>
      <c r="F41" s="159"/>
      <c r="G41" s="159"/>
      <c r="H41" s="159"/>
      <c r="I41" s="159"/>
      <c r="J41" s="159">
        <v>69559</v>
      </c>
      <c r="K41" s="159">
        <v>72901</v>
      </c>
      <c r="L41" s="159">
        <v>75845</v>
      </c>
      <c r="M41" s="159">
        <v>82195</v>
      </c>
      <c r="N41" s="159">
        <v>89975</v>
      </c>
      <c r="O41" s="159">
        <v>94398</v>
      </c>
      <c r="P41" s="159">
        <v>98230</v>
      </c>
      <c r="Q41" s="159">
        <v>102720</v>
      </c>
      <c r="R41" s="159">
        <v>112337</v>
      </c>
      <c r="S41" s="159">
        <v>96713</v>
      </c>
    </row>
    <row r="42" spans="1:19" x14ac:dyDescent="0.3">
      <c r="A42" s="52"/>
      <c r="B42" s="52" t="s">
        <v>21</v>
      </c>
      <c r="C42" s="205"/>
      <c r="D42" s="159"/>
      <c r="E42" s="159"/>
      <c r="F42" s="159"/>
      <c r="G42" s="159"/>
      <c r="H42" s="159"/>
      <c r="I42" s="159">
        <v>123048.00000000004</v>
      </c>
      <c r="J42" s="159">
        <v>119555.00000000001</v>
      </c>
      <c r="K42" s="159">
        <v>120297</v>
      </c>
      <c r="L42" s="159">
        <v>121242.00000000003</v>
      </c>
      <c r="M42" s="159">
        <v>120934</v>
      </c>
      <c r="N42" s="159">
        <v>123252</v>
      </c>
      <c r="O42" s="159">
        <v>123484</v>
      </c>
      <c r="P42" s="159">
        <v>126342</v>
      </c>
      <c r="Q42" s="159">
        <v>126129</v>
      </c>
      <c r="R42" s="159">
        <v>129214</v>
      </c>
      <c r="S42" s="159">
        <v>120914</v>
      </c>
    </row>
    <row r="43" spans="1:19" x14ac:dyDescent="0.3">
      <c r="A43" s="52"/>
      <c r="B43" s="52" t="s">
        <v>1240</v>
      </c>
      <c r="C43" s="205"/>
      <c r="D43" s="159"/>
      <c r="E43" s="159"/>
      <c r="F43" s="159"/>
      <c r="G43" s="159"/>
      <c r="H43" s="159"/>
      <c r="I43" s="159"/>
      <c r="J43" s="159">
        <v>290850.99999999965</v>
      </c>
      <c r="K43" s="159">
        <v>281953</v>
      </c>
      <c r="L43" s="159">
        <v>293566.00000000023</v>
      </c>
      <c r="M43" s="159">
        <v>302015</v>
      </c>
      <c r="N43" s="159">
        <v>315656</v>
      </c>
      <c r="O43" s="159">
        <v>269383</v>
      </c>
      <c r="P43" s="159">
        <v>273318</v>
      </c>
      <c r="Q43" s="159">
        <v>284789</v>
      </c>
      <c r="R43" s="159">
        <v>290097</v>
      </c>
      <c r="S43" s="159">
        <v>247729</v>
      </c>
    </row>
    <row r="44" spans="1:19" x14ac:dyDescent="0.3">
      <c r="K44" s="37"/>
      <c r="L44" s="37"/>
      <c r="M44" s="37"/>
      <c r="N44" s="37"/>
      <c r="O44" s="37"/>
      <c r="P44" s="37"/>
      <c r="Q44" s="37"/>
    </row>
    <row r="45" spans="1:19" s="166" customFormat="1" ht="15" customHeight="1" x14ac:dyDescent="0.35">
      <c r="A45" s="180" t="s">
        <v>8</v>
      </c>
      <c r="B45" s="172" t="s">
        <v>9</v>
      </c>
      <c r="C45" s="209"/>
      <c r="D45" s="172"/>
      <c r="E45" s="172"/>
      <c r="F45" s="172"/>
      <c r="G45" s="172"/>
      <c r="N45" s="173"/>
      <c r="O45" s="173"/>
      <c r="P45" s="173"/>
      <c r="Q45" s="173"/>
      <c r="R45" s="173"/>
    </row>
    <row r="46" spans="1:19" s="166" customFormat="1" ht="15" customHeight="1" x14ac:dyDescent="0.35">
      <c r="B46" s="735" t="s">
        <v>57</v>
      </c>
      <c r="C46" s="735"/>
      <c r="D46" s="735"/>
      <c r="E46" s="735"/>
      <c r="F46" s="735"/>
      <c r="G46" s="735"/>
      <c r="H46" s="734"/>
      <c r="I46" s="734"/>
      <c r="J46" s="734"/>
      <c r="K46" s="734"/>
      <c r="L46" s="734"/>
      <c r="M46" s="734"/>
      <c r="N46" s="734"/>
      <c r="O46" s="734"/>
      <c r="P46" s="173"/>
      <c r="Q46" s="173"/>
      <c r="R46" s="173"/>
    </row>
    <row r="47" spans="1:19" s="166" customFormat="1" ht="15" customHeight="1" x14ac:dyDescent="0.35">
      <c r="B47" s="172" t="s">
        <v>194</v>
      </c>
      <c r="C47" s="209"/>
      <c r="D47" s="172"/>
      <c r="E47" s="172"/>
      <c r="F47" s="172"/>
      <c r="G47" s="172"/>
      <c r="H47" s="172"/>
      <c r="I47" s="172"/>
      <c r="J47" s="707"/>
      <c r="K47" s="707"/>
      <c r="L47" s="707"/>
      <c r="M47" s="707"/>
      <c r="N47" s="220"/>
      <c r="O47" s="220"/>
      <c r="P47" s="220"/>
      <c r="Q47" s="220"/>
    </row>
    <row r="48" spans="1:19" s="166" customFormat="1" ht="15" customHeight="1" x14ac:dyDescent="0.35">
      <c r="B48" s="166" t="s">
        <v>1322</v>
      </c>
      <c r="C48" s="676"/>
      <c r="D48" s="676"/>
      <c r="E48" s="676"/>
      <c r="F48" s="676"/>
      <c r="G48" s="676"/>
      <c r="H48" s="676"/>
      <c r="I48" s="676"/>
      <c r="J48" s="676"/>
      <c r="K48" s="676"/>
      <c r="L48" s="676"/>
      <c r="M48" s="676"/>
      <c r="N48" s="173"/>
      <c r="O48" s="173"/>
      <c r="P48" s="173"/>
      <c r="Q48" s="173"/>
      <c r="R48" s="173"/>
    </row>
    <row r="49" spans="1:18" s="166" customFormat="1" x14ac:dyDescent="0.35">
      <c r="B49" s="179"/>
      <c r="C49" s="646"/>
      <c r="D49" s="646"/>
      <c r="E49" s="646"/>
      <c r="F49" s="646"/>
      <c r="G49" s="646"/>
      <c r="H49" s="646"/>
      <c r="I49" s="646"/>
      <c r="J49" s="646"/>
      <c r="K49" s="646"/>
      <c r="L49" s="646"/>
      <c r="M49" s="646"/>
      <c r="N49" s="173"/>
      <c r="O49" s="173"/>
      <c r="P49" s="173"/>
      <c r="Q49" s="173"/>
      <c r="R49" s="173"/>
    </row>
    <row r="50" spans="1:18" s="166" customFormat="1" ht="15" x14ac:dyDescent="0.35">
      <c r="A50" s="180" t="s">
        <v>10</v>
      </c>
      <c r="B50" s="171" t="s">
        <v>1316</v>
      </c>
      <c r="G50" s="182" t="s">
        <v>1279</v>
      </c>
      <c r="N50" s="173"/>
      <c r="O50" s="173"/>
      <c r="P50" s="173"/>
      <c r="Q50" s="173"/>
      <c r="R50" s="173"/>
    </row>
    <row r="51" spans="1:18" s="166" customFormat="1" ht="15" x14ac:dyDescent="0.35">
      <c r="A51" s="175"/>
      <c r="B51" s="171" t="s">
        <v>1278</v>
      </c>
      <c r="C51" s="171"/>
      <c r="E51" s="172"/>
      <c r="G51" s="172"/>
      <c r="H51" s="172"/>
      <c r="I51" s="212"/>
      <c r="J51" s="174"/>
      <c r="K51" s="174"/>
      <c r="L51" s="174"/>
      <c r="N51" s="173"/>
      <c r="O51" s="173"/>
      <c r="P51" s="173"/>
      <c r="Q51" s="173"/>
      <c r="R51" s="173"/>
    </row>
    <row r="52" spans="1:18" s="166" customFormat="1" ht="15" customHeight="1" x14ac:dyDescent="0.35">
      <c r="B52" s="669" t="s">
        <v>1362</v>
      </c>
      <c r="C52" s="670"/>
      <c r="E52" s="671"/>
      <c r="F52" s="216"/>
      <c r="G52" s="182" t="s">
        <v>1319</v>
      </c>
      <c r="I52" s="212"/>
      <c r="N52" s="173"/>
      <c r="O52" s="173"/>
      <c r="P52" s="173"/>
      <c r="Q52" s="173"/>
      <c r="R52" s="173"/>
    </row>
    <row r="53" spans="1:18" s="166" customFormat="1" ht="15" customHeight="1" x14ac:dyDescent="0.35">
      <c r="B53" s="171" t="s">
        <v>1288</v>
      </c>
      <c r="C53" s="211"/>
      <c r="G53" s="408" t="s">
        <v>1277</v>
      </c>
      <c r="H53" s="216"/>
      <c r="I53" s="216"/>
      <c r="J53" s="216"/>
      <c r="K53" s="216"/>
      <c r="L53" s="216"/>
      <c r="N53" s="173"/>
      <c r="O53" s="173"/>
      <c r="P53" s="173"/>
      <c r="Q53" s="173"/>
      <c r="R53" s="173"/>
    </row>
    <row r="92" spans="18:18" x14ac:dyDescent="0.3">
      <c r="R92" s="54"/>
    </row>
  </sheetData>
  <mergeCells count="1">
    <mergeCell ref="B46:O46"/>
  </mergeCells>
  <phoneticPr fontId="105" type="noConversion"/>
  <hyperlinks>
    <hyperlink ref="A2" location="'Chapter 2'!A1" display="Back to Table of Contents" xr:uid="{6D9CA901-225D-4009-8F73-3CDC4B0B3C98}"/>
    <hyperlink ref="G53" r:id="rId1" xr:uid="{75320AF9-1B9B-4B20-BD37-6E50B795ADC6}"/>
    <hyperlink ref="G50" r:id="rId2" xr:uid="{8AE0C113-71BA-436F-8CF1-C31E7CD9A2DE}"/>
    <hyperlink ref="G52" r:id="rId3" xr:uid="{5A4F3BC2-EE8C-45E8-9587-86C9238F3F35}"/>
  </hyperlinks>
  <pageMargins left="0.7" right="0.7" top="0.75" bottom="0.75" header="0.3" footer="0.3"/>
  <pageSetup paperSize="9" scale="58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CCC0DA"/>
  </sheetPr>
  <dimension ref="A1:W58"/>
  <sheetViews>
    <sheetView showGridLines="0" topLeftCell="C39" zoomScale="90" zoomScaleNormal="90" workbookViewId="0">
      <selection activeCell="U60" sqref="U60"/>
    </sheetView>
  </sheetViews>
  <sheetFormatPr defaultColWidth="9.140625" defaultRowHeight="16.5" x14ac:dyDescent="0.3"/>
  <cols>
    <col min="1" max="1" width="13.7109375" style="2" customWidth="1"/>
    <col min="2" max="2" width="35.140625" style="2" bestFit="1" customWidth="1"/>
    <col min="3" max="3" width="9.28515625" style="2" customWidth="1"/>
    <col min="4" max="16384" width="9.140625" style="2"/>
  </cols>
  <sheetData>
    <row r="1" spans="1:23" ht="18" x14ac:dyDescent="0.35">
      <c r="A1" s="271" t="s">
        <v>283</v>
      </c>
    </row>
    <row r="2" spans="1:23" x14ac:dyDescent="0.3">
      <c r="S2" s="26"/>
      <c r="T2" s="26"/>
      <c r="U2" s="26"/>
      <c r="V2" s="26"/>
      <c r="W2" s="26"/>
    </row>
    <row r="3" spans="1:23" x14ac:dyDescent="0.3">
      <c r="A3" s="40" t="s">
        <v>107</v>
      </c>
      <c r="B3" s="2" t="s">
        <v>0</v>
      </c>
      <c r="C3" s="26" t="s">
        <v>11</v>
      </c>
      <c r="D3" s="26" t="s">
        <v>12</v>
      </c>
      <c r="E3" s="26" t="s">
        <v>13</v>
      </c>
      <c r="F3" s="26" t="s">
        <v>14</v>
      </c>
      <c r="G3" s="26" t="s">
        <v>15</v>
      </c>
      <c r="H3" s="26" t="s">
        <v>16</v>
      </c>
      <c r="I3" s="26" t="s">
        <v>17</v>
      </c>
      <c r="J3" s="26" t="s">
        <v>18</v>
      </c>
      <c r="K3" s="26" t="s">
        <v>19</v>
      </c>
      <c r="L3" s="26" t="s">
        <v>32</v>
      </c>
      <c r="M3" s="26" t="s">
        <v>59</v>
      </c>
      <c r="N3" s="2" t="s">
        <v>69</v>
      </c>
      <c r="O3" s="2" t="s">
        <v>95</v>
      </c>
      <c r="P3" s="2" t="s">
        <v>196</v>
      </c>
      <c r="Q3" s="2" t="s">
        <v>286</v>
      </c>
      <c r="S3" s="26"/>
      <c r="T3" s="26"/>
      <c r="U3" s="26"/>
      <c r="V3" s="26"/>
      <c r="W3" s="26"/>
    </row>
    <row r="4" spans="1:23" x14ac:dyDescent="0.3">
      <c r="A4" s="40"/>
      <c r="D4" s="26"/>
      <c r="E4" s="26"/>
      <c r="F4" s="26"/>
      <c r="G4" s="26"/>
      <c r="H4" s="26"/>
      <c r="I4" s="26"/>
      <c r="J4" s="26"/>
      <c r="K4" s="26"/>
      <c r="S4" s="41"/>
      <c r="T4" s="41"/>
      <c r="U4" s="41"/>
      <c r="V4" s="41"/>
      <c r="W4" s="41"/>
    </row>
    <row r="5" spans="1:23" x14ac:dyDescent="0.3">
      <c r="A5" s="40"/>
      <c r="B5" s="2" t="s">
        <v>53</v>
      </c>
      <c r="C5" s="41">
        <f>'2.4b'!D5</f>
        <v>694974</v>
      </c>
      <c r="D5" s="41">
        <f>'2.4b'!E5</f>
        <v>705822</v>
      </c>
      <c r="E5" s="41">
        <f>'2.4b'!F5</f>
        <v>715200</v>
      </c>
      <c r="F5" s="41">
        <f>'2.4b'!G5</f>
        <v>741384</v>
      </c>
      <c r="G5" s="41">
        <f>'2.4b'!H5</f>
        <v>759672</v>
      </c>
      <c r="H5" s="41">
        <f>'2.4b'!I5</f>
        <v>767889</v>
      </c>
      <c r="I5" s="41">
        <f>'2.4b'!J5</f>
        <v>779921</v>
      </c>
      <c r="J5" s="41">
        <f>'2.4b'!K5</f>
        <v>777888</v>
      </c>
      <c r="K5" s="41">
        <f>'2.4b'!L5</f>
        <v>793952</v>
      </c>
      <c r="L5" s="41">
        <f>'2.4b'!M5</f>
        <v>804412</v>
      </c>
      <c r="M5" s="41">
        <f>'2.4b'!N5</f>
        <v>838567</v>
      </c>
      <c r="N5" s="42">
        <f>'2.4b'!O5</f>
        <v>811101</v>
      </c>
      <c r="O5" s="42">
        <f>'2.4b'!P5</f>
        <v>831328</v>
      </c>
      <c r="P5" s="42">
        <f>'2.4b'!Q5</f>
        <v>863302</v>
      </c>
      <c r="Q5" s="42">
        <f>'2.4b'!R5</f>
        <v>881061</v>
      </c>
      <c r="S5" s="41"/>
      <c r="T5" s="41"/>
      <c r="U5" s="41"/>
      <c r="V5" s="41"/>
      <c r="W5" s="41"/>
    </row>
    <row r="6" spans="1:23" x14ac:dyDescent="0.3">
      <c r="A6" s="40"/>
      <c r="B6" s="2" t="s">
        <v>54</v>
      </c>
      <c r="C6" s="41">
        <f>'2.4c'!D5</f>
        <v>549030</v>
      </c>
      <c r="D6" s="41">
        <f>'2.4c'!E5</f>
        <v>549768</v>
      </c>
      <c r="E6" s="41">
        <f>'2.4c'!F5</f>
        <v>559474</v>
      </c>
      <c r="F6" s="41">
        <f>'2.4c'!G5</f>
        <v>580911</v>
      </c>
      <c r="G6" s="41">
        <f>'2.4c'!H5</f>
        <v>598575</v>
      </c>
      <c r="H6" s="41">
        <f>'2.4c'!I5</f>
        <v>603920</v>
      </c>
      <c r="I6" s="41">
        <f>'2.4c'!J5</f>
        <v>601714</v>
      </c>
      <c r="J6" s="41">
        <f>'2.4c'!K5</f>
        <v>596206</v>
      </c>
      <c r="K6" s="41">
        <f>'2.4c'!L5</f>
        <v>607280</v>
      </c>
      <c r="L6" s="41">
        <f>'2.4c'!M5</f>
        <v>618907</v>
      </c>
      <c r="M6" s="41">
        <f>'2.4c'!N5</f>
        <v>641753</v>
      </c>
      <c r="N6" s="42">
        <f>'2.4c'!O5</f>
        <v>607701</v>
      </c>
      <c r="O6" s="42">
        <f>'2.4c'!P5</f>
        <v>617528</v>
      </c>
      <c r="P6" s="42">
        <f>'2.4c'!Q5</f>
        <v>637486</v>
      </c>
      <c r="Q6" s="42">
        <f>'2.4c'!R5</f>
        <v>653153</v>
      </c>
      <c r="S6" s="41"/>
      <c r="T6" s="41"/>
      <c r="U6" s="41"/>
      <c r="V6" s="41"/>
      <c r="W6" s="41"/>
    </row>
    <row r="7" spans="1:23" x14ac:dyDescent="0.3">
      <c r="B7" s="2" t="s">
        <v>44</v>
      </c>
      <c r="C7" s="41">
        <f>'2.4b'!D6</f>
        <v>274816</v>
      </c>
      <c r="D7" s="41">
        <f>'2.4b'!E6</f>
        <v>276900</v>
      </c>
      <c r="E7" s="41">
        <f>'2.4b'!F6</f>
        <v>275069</v>
      </c>
      <c r="F7" s="41">
        <f>'2.4b'!G6</f>
        <v>274163</v>
      </c>
      <c r="G7" s="41">
        <f>'2.4b'!H6</f>
        <v>265667</v>
      </c>
      <c r="H7" s="41">
        <f>'2.4b'!I6</f>
        <v>263538</v>
      </c>
      <c r="I7" s="41">
        <f>'2.4b'!J6</f>
        <v>266954</v>
      </c>
      <c r="J7" s="41">
        <f>'2.4b'!K6</f>
        <v>265102</v>
      </c>
      <c r="K7" s="41">
        <f>'2.4b'!L6</f>
        <v>264934</v>
      </c>
      <c r="L7" s="41">
        <f>'2.4b'!M6</f>
        <v>260052</v>
      </c>
      <c r="M7" s="41">
        <f>'2.4b'!N6</f>
        <v>261024</v>
      </c>
      <c r="N7" s="42">
        <f>'2.4b'!O6</f>
        <v>263513</v>
      </c>
      <c r="O7" s="42">
        <f>'2.4b'!P6</f>
        <v>265359</v>
      </c>
      <c r="P7" s="42">
        <f>'2.4b'!Q6</f>
        <v>267694</v>
      </c>
      <c r="Q7" s="42">
        <f>'2.4b'!R6</f>
        <v>264188</v>
      </c>
      <c r="S7" s="41"/>
      <c r="T7" s="41"/>
      <c r="U7" s="41"/>
      <c r="V7" s="41"/>
      <c r="W7" s="41"/>
    </row>
    <row r="8" spans="1:23" x14ac:dyDescent="0.3">
      <c r="B8" s="2" t="s">
        <v>45</v>
      </c>
      <c r="C8" s="41">
        <f>'2.4c'!D6</f>
        <v>153446</v>
      </c>
      <c r="D8" s="41">
        <f>'2.4c'!E6</f>
        <v>151013</v>
      </c>
      <c r="E8" s="41">
        <f>'2.4c'!F6</f>
        <v>149178</v>
      </c>
      <c r="F8" s="41">
        <f>'2.4c'!G6</f>
        <v>148171</v>
      </c>
      <c r="G8" s="41">
        <f>'2.4c'!H6</f>
        <v>142008</v>
      </c>
      <c r="H8" s="41">
        <f>'2.4c'!I6</f>
        <v>141558</v>
      </c>
      <c r="I8" s="41">
        <f>'2.4c'!J6</f>
        <v>142554</v>
      </c>
      <c r="J8" s="41">
        <f>'2.4c'!K6</f>
        <v>138987</v>
      </c>
      <c r="K8" s="41">
        <f>'2.4c'!L6</f>
        <v>136073</v>
      </c>
      <c r="L8" s="41">
        <f>'2.4c'!M6</f>
        <v>133479</v>
      </c>
      <c r="M8" s="41">
        <f>'2.4c'!N6</f>
        <v>132863</v>
      </c>
      <c r="N8" s="42">
        <f>'2.4c'!O6</f>
        <v>132803</v>
      </c>
      <c r="O8" s="42">
        <f>'2.4c'!P6</f>
        <v>132267</v>
      </c>
      <c r="P8" s="42">
        <f>'2.4c'!Q6</f>
        <v>132690</v>
      </c>
      <c r="Q8" s="42">
        <f>'2.4c'!R6</f>
        <v>129745</v>
      </c>
      <c r="S8" s="41"/>
      <c r="T8" s="41"/>
      <c r="U8" s="41"/>
      <c r="V8" s="41"/>
      <c r="W8" s="41"/>
    </row>
    <row r="9" spans="1:23" x14ac:dyDescent="0.3">
      <c r="B9" s="2" t="s">
        <v>112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2"/>
      <c r="O9" s="42"/>
      <c r="P9" s="42"/>
      <c r="Q9" s="42"/>
      <c r="S9" s="41"/>
      <c r="T9" s="41"/>
      <c r="U9" s="41"/>
      <c r="V9" s="41"/>
      <c r="W9" s="41"/>
    </row>
    <row r="10" spans="1:23" x14ac:dyDescent="0.3">
      <c r="B10" s="2" t="s">
        <v>113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2"/>
      <c r="O10" s="42"/>
      <c r="P10" s="42"/>
      <c r="Q10" s="42"/>
      <c r="S10" s="41"/>
      <c r="T10" s="41"/>
      <c r="U10" s="41"/>
      <c r="V10" s="41"/>
      <c r="W10" s="41"/>
    </row>
    <row r="11" spans="1:23" x14ac:dyDescent="0.3">
      <c r="B11" s="2" t="s">
        <v>46</v>
      </c>
      <c r="C11" s="41">
        <f>'2.4b'!D10</f>
        <v>85041</v>
      </c>
      <c r="D11" s="41">
        <f>'2.4b'!E10</f>
        <v>84271</v>
      </c>
      <c r="E11" s="41">
        <f>'2.4b'!F10</f>
        <v>86372</v>
      </c>
      <c r="F11" s="41">
        <f>'2.4b'!G10</f>
        <v>91363</v>
      </c>
      <c r="G11" s="41">
        <f>'2.4b'!H10</f>
        <v>97878</v>
      </c>
      <c r="H11" s="41">
        <f>'2.4b'!I10</f>
        <v>96364</v>
      </c>
      <c r="I11" s="41">
        <f>'2.4b'!J10</f>
        <v>95294</v>
      </c>
      <c r="J11" s="41">
        <f>'2.4b'!K10</f>
        <v>96502</v>
      </c>
      <c r="K11" s="41">
        <f>'2.4b'!L10</f>
        <v>97593</v>
      </c>
      <c r="L11" s="41">
        <f>'2.4b'!M10</f>
        <v>98597</v>
      </c>
      <c r="M11" s="41">
        <f>'2.4b'!N10</f>
        <v>102188</v>
      </c>
      <c r="N11" s="42">
        <f>'2.4b'!O10</f>
        <v>103758</v>
      </c>
      <c r="O11" s="42">
        <f>'2.4b'!P10</f>
        <v>106514</v>
      </c>
      <c r="P11" s="42">
        <f>'2.4b'!Q10</f>
        <v>110259</v>
      </c>
      <c r="Q11" s="42">
        <f>'2.4b'!R10</f>
        <v>113534</v>
      </c>
      <c r="S11" s="41"/>
      <c r="T11" s="41"/>
      <c r="U11" s="41"/>
      <c r="V11" s="41"/>
      <c r="W11" s="41"/>
    </row>
    <row r="12" spans="1:23" x14ac:dyDescent="0.3">
      <c r="B12" s="2" t="s">
        <v>47</v>
      </c>
      <c r="C12" s="41">
        <f>'2.4c'!D10</f>
        <v>93280</v>
      </c>
      <c r="D12" s="41">
        <f>'2.4c'!E10</f>
        <v>92181</v>
      </c>
      <c r="E12" s="41">
        <f>'2.4c'!F10</f>
        <v>93627</v>
      </c>
      <c r="F12" s="41">
        <f>'2.4c'!G10</f>
        <v>98738</v>
      </c>
      <c r="G12" s="41">
        <f>'2.4c'!H10</f>
        <v>105827</v>
      </c>
      <c r="H12" s="41">
        <f>'2.4c'!I10</f>
        <v>101971</v>
      </c>
      <c r="I12" s="41">
        <f>'2.4c'!J10</f>
        <v>99142</v>
      </c>
      <c r="J12" s="41">
        <f>'2.4c'!K10</f>
        <v>99579</v>
      </c>
      <c r="K12" s="41">
        <f>'2.4c'!L10</f>
        <v>99763</v>
      </c>
      <c r="L12" s="41">
        <f>'2.4c'!M10</f>
        <v>99196</v>
      </c>
      <c r="M12" s="41">
        <f>'2.4c'!N10</f>
        <v>101394</v>
      </c>
      <c r="N12" s="42">
        <f>'2.4c'!O10</f>
        <v>101922</v>
      </c>
      <c r="O12" s="42">
        <f>'2.4c'!P10</f>
        <v>104418</v>
      </c>
      <c r="P12" s="42">
        <f>'2.4c'!Q10</f>
        <v>104613</v>
      </c>
      <c r="Q12" s="42">
        <f>'2.4c'!R10</f>
        <v>107309</v>
      </c>
      <c r="S12" s="41"/>
      <c r="T12" s="41"/>
      <c r="U12" s="41"/>
      <c r="V12" s="41"/>
      <c r="W12" s="41"/>
    </row>
    <row r="13" spans="1:23" x14ac:dyDescent="0.3">
      <c r="B13" s="2" t="s">
        <v>60</v>
      </c>
      <c r="C13" s="41">
        <f>'2.4b'!D11</f>
        <v>223874</v>
      </c>
      <c r="D13" s="41">
        <f>'2.4b'!E11</f>
        <v>234630</v>
      </c>
      <c r="E13" s="41">
        <f>'2.4b'!F11</f>
        <v>238679</v>
      </c>
      <c r="F13" s="41">
        <f>'2.4b'!G11</f>
        <v>256756</v>
      </c>
      <c r="G13" s="41">
        <f>'2.4b'!H11</f>
        <v>270359</v>
      </c>
      <c r="H13" s="41">
        <f>'2.4b'!I11</f>
        <v>277654</v>
      </c>
      <c r="I13" s="41">
        <f>'2.4b'!J11</f>
        <v>282728</v>
      </c>
      <c r="J13" s="41">
        <f>'2.4b'!K11</f>
        <v>276805</v>
      </c>
      <c r="K13" s="41">
        <f>'2.4b'!L11</f>
        <v>286739</v>
      </c>
      <c r="L13" s="41">
        <f>'2.4b'!M11</f>
        <v>293369</v>
      </c>
      <c r="M13" s="41">
        <f>'2.4b'!N11</f>
        <v>309801</v>
      </c>
      <c r="N13" s="42">
        <f>'2.4b'!O11</f>
        <v>272505</v>
      </c>
      <c r="O13" s="42">
        <f>'2.4b'!P11</f>
        <v>280044</v>
      </c>
      <c r="P13" s="42">
        <f>'2.4b'!Q11</f>
        <v>295328</v>
      </c>
      <c r="Q13" s="42">
        <f>'2.4b'!R11</f>
        <v>303357</v>
      </c>
      <c r="S13" s="41"/>
      <c r="T13" s="41"/>
      <c r="U13" s="41"/>
      <c r="V13" s="41"/>
      <c r="W13" s="41"/>
    </row>
    <row r="14" spans="1:23" x14ac:dyDescent="0.3">
      <c r="B14" s="2" t="s">
        <v>61</v>
      </c>
      <c r="C14" s="41">
        <f>'2.4c'!D11</f>
        <v>200033</v>
      </c>
      <c r="D14" s="41">
        <f>'2.4c'!E11</f>
        <v>206497</v>
      </c>
      <c r="E14" s="41">
        <f>'2.4c'!F11</f>
        <v>212301</v>
      </c>
      <c r="F14" s="41">
        <f>'2.4c'!G11</f>
        <v>226096</v>
      </c>
      <c r="G14" s="41">
        <f>'2.4c'!H11</f>
        <v>237297</v>
      </c>
      <c r="H14" s="41">
        <f>'2.4c'!I11</f>
        <v>243472</v>
      </c>
      <c r="I14" s="41">
        <f>'2.4c'!J11</f>
        <v>241205</v>
      </c>
      <c r="J14" s="41">
        <f>'2.4c'!K11</f>
        <v>234855</v>
      </c>
      <c r="K14" s="41">
        <f>'2.4c'!L11</f>
        <v>244194</v>
      </c>
      <c r="L14" s="41">
        <f>'2.4c'!M11</f>
        <v>252622</v>
      </c>
      <c r="M14" s="41">
        <f>'2.4c'!N11</f>
        <v>265540</v>
      </c>
      <c r="N14" s="42">
        <f>'2.4c'!O11</f>
        <v>225705</v>
      </c>
      <c r="O14" s="42">
        <f>'2.4c'!P11</f>
        <v>229809</v>
      </c>
      <c r="P14" s="42">
        <f>'2.4c'!Q11</f>
        <v>240079</v>
      </c>
      <c r="Q14" s="42">
        <f>'2.4c'!R11</f>
        <v>246477</v>
      </c>
    </row>
    <row r="18" spans="1:17" x14ac:dyDescent="0.3">
      <c r="A18" s="40" t="s">
        <v>108</v>
      </c>
      <c r="B18" s="2" t="s">
        <v>1</v>
      </c>
      <c r="C18" s="221" t="s">
        <v>11</v>
      </c>
      <c r="D18" s="221" t="s">
        <v>12</v>
      </c>
      <c r="E18" s="221" t="s">
        <v>13</v>
      </c>
      <c r="F18" s="221" t="s">
        <v>14</v>
      </c>
      <c r="G18" s="26" t="s">
        <v>15</v>
      </c>
      <c r="H18" s="26" t="s">
        <v>16</v>
      </c>
      <c r="I18" s="26" t="s">
        <v>17</v>
      </c>
      <c r="J18" s="26" t="s">
        <v>18</v>
      </c>
      <c r="K18" s="26" t="s">
        <v>19</v>
      </c>
      <c r="L18" s="26" t="s">
        <v>32</v>
      </c>
      <c r="M18" s="97" t="s">
        <v>59</v>
      </c>
      <c r="N18" s="97" t="s">
        <v>69</v>
      </c>
      <c r="O18" s="2" t="s">
        <v>95</v>
      </c>
      <c r="P18" s="2" t="s">
        <v>196</v>
      </c>
      <c r="Q18" s="2" t="s">
        <v>286</v>
      </c>
    </row>
    <row r="19" spans="1:17" x14ac:dyDescent="0.3">
      <c r="A19" s="40"/>
      <c r="G19" s="26"/>
      <c r="H19" s="26"/>
      <c r="I19" s="26"/>
      <c r="J19" s="26"/>
      <c r="K19" s="26"/>
    </row>
    <row r="20" spans="1:17" x14ac:dyDescent="0.3">
      <c r="A20" s="40"/>
      <c r="B20" s="2" t="s">
        <v>53</v>
      </c>
      <c r="C20" s="37"/>
      <c r="D20" s="37"/>
      <c r="E20" s="37"/>
      <c r="F20" s="37">
        <f>'2.4b'!G13</f>
        <v>82266</v>
      </c>
      <c r="G20" s="41">
        <f>'2.4b'!H13</f>
        <v>81442</v>
      </c>
      <c r="H20" s="41">
        <f>'2.4b'!I13</f>
        <v>83985</v>
      </c>
      <c r="I20" s="41">
        <f>'2.4b'!J13</f>
        <v>83946</v>
      </c>
      <c r="J20" s="41">
        <f>'2.4b'!K13</f>
        <v>85126</v>
      </c>
      <c r="K20" s="41">
        <f>'2.4b'!L13</f>
        <v>88575</v>
      </c>
      <c r="L20" s="41">
        <f>'2.4b'!M13</f>
        <v>90271</v>
      </c>
      <c r="M20" s="41">
        <f>'2.4b'!N13</f>
        <v>95117</v>
      </c>
      <c r="N20" s="41">
        <f>'2.4b'!O13</f>
        <v>94095</v>
      </c>
      <c r="O20" s="41">
        <f>'2.4b'!P13</f>
        <v>93102</v>
      </c>
      <c r="P20" s="41">
        <f>'2.4b'!Q13</f>
        <v>95113</v>
      </c>
      <c r="Q20" s="41">
        <f>'2.4b'!R13</f>
        <v>97301</v>
      </c>
    </row>
    <row r="21" spans="1:17" x14ac:dyDescent="0.3">
      <c r="B21" s="2" t="s">
        <v>54</v>
      </c>
      <c r="C21" s="37"/>
      <c r="D21" s="37"/>
      <c r="E21" s="37"/>
      <c r="F21" s="37">
        <f>'2.4c'!G13</f>
        <v>65373</v>
      </c>
      <c r="G21" s="41">
        <f>'2.4c'!H13</f>
        <v>64798</v>
      </c>
      <c r="H21" s="41">
        <f>'2.4c'!I13</f>
        <v>66082</v>
      </c>
      <c r="I21" s="41">
        <f>'2.4c'!J13</f>
        <v>66164</v>
      </c>
      <c r="J21" s="41">
        <f>'2.4c'!K13</f>
        <v>65869</v>
      </c>
      <c r="K21" s="41">
        <f>'2.4c'!L13</f>
        <v>70503</v>
      </c>
      <c r="L21" s="41">
        <f>'2.4c'!M13</f>
        <v>70494</v>
      </c>
      <c r="M21" s="41">
        <f>'2.4c'!N13</f>
        <v>74268</v>
      </c>
      <c r="N21" s="41">
        <f>'2.4c'!O13</f>
        <v>71823</v>
      </c>
      <c r="O21" s="41">
        <f>'2.4c'!P13</f>
        <v>71864</v>
      </c>
      <c r="P21" s="41">
        <f>'2.4c'!Q13</f>
        <v>72073</v>
      </c>
      <c r="Q21" s="41">
        <f>'2.4c'!R13</f>
        <v>72970</v>
      </c>
    </row>
    <row r="22" spans="1:17" x14ac:dyDescent="0.3">
      <c r="B22" s="2" t="s">
        <v>44</v>
      </c>
      <c r="C22" s="37"/>
      <c r="D22" s="37"/>
      <c r="E22" s="37"/>
      <c r="F22" s="37">
        <f>'2.4b'!G14</f>
        <v>32230</v>
      </c>
      <c r="G22" s="41">
        <f>'2.4b'!H14</f>
        <v>31287</v>
      </c>
      <c r="H22" s="41">
        <f>'2.4b'!I14</f>
        <v>32635</v>
      </c>
      <c r="I22" s="41">
        <f>'2.4b'!J14</f>
        <v>32132</v>
      </c>
      <c r="J22" s="41">
        <f>'2.4b'!K14</f>
        <v>31645</v>
      </c>
      <c r="K22" s="41">
        <f>'2.4b'!L14</f>
        <v>32108</v>
      </c>
      <c r="L22" s="41">
        <f>'2.4b'!M14</f>
        <v>32174</v>
      </c>
      <c r="M22" s="41">
        <f>'2.4b'!N14</f>
        <v>31870</v>
      </c>
      <c r="N22" s="41">
        <f>'2.4b'!O14</f>
        <v>33207</v>
      </c>
      <c r="O22" s="41">
        <f>'2.4b'!P14</f>
        <v>32505</v>
      </c>
      <c r="P22" s="41">
        <f>'2.4b'!Q14</f>
        <v>34108</v>
      </c>
      <c r="Q22" s="41">
        <f>'2.4b'!R14</f>
        <v>34176</v>
      </c>
    </row>
    <row r="23" spans="1:17" x14ac:dyDescent="0.3">
      <c r="B23" s="2" t="s">
        <v>45</v>
      </c>
      <c r="C23" s="37"/>
      <c r="D23" s="37"/>
      <c r="E23" s="37"/>
      <c r="F23" s="37">
        <f>'2.4c'!G14</f>
        <v>17775</v>
      </c>
      <c r="G23" s="41">
        <f>'2.4c'!H14</f>
        <v>17234</v>
      </c>
      <c r="H23" s="41">
        <f>'2.4c'!I14</f>
        <v>17931</v>
      </c>
      <c r="I23" s="41">
        <f>'2.4c'!J14</f>
        <v>17681</v>
      </c>
      <c r="J23" s="41">
        <f>'2.4c'!K14</f>
        <v>16683</v>
      </c>
      <c r="K23" s="41">
        <f>'2.4c'!L14</f>
        <v>18061</v>
      </c>
      <c r="L23" s="41">
        <f>'2.4c'!M14</f>
        <v>16912</v>
      </c>
      <c r="M23" s="41">
        <f>'2.4c'!N14</f>
        <v>17564</v>
      </c>
      <c r="N23" s="41">
        <f>'2.4c'!O14</f>
        <v>17641</v>
      </c>
      <c r="O23" s="41">
        <f>'2.4c'!P14</f>
        <v>17495</v>
      </c>
      <c r="P23" s="41">
        <f>'2.4c'!Q14</f>
        <v>17781</v>
      </c>
      <c r="Q23" s="41">
        <f>'2.4c'!R14</f>
        <v>17300</v>
      </c>
    </row>
    <row r="24" spans="1:17" x14ac:dyDescent="0.3">
      <c r="B24" s="2" t="s">
        <v>112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</row>
    <row r="25" spans="1:17" x14ac:dyDescent="0.3">
      <c r="B25" s="2" t="s">
        <v>113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</row>
    <row r="26" spans="1:17" x14ac:dyDescent="0.3">
      <c r="B26" s="2" t="s">
        <v>46</v>
      </c>
      <c r="C26" s="37"/>
      <c r="D26" s="37"/>
      <c r="E26" s="37"/>
      <c r="F26" s="37">
        <f>'2.4b'!G18</f>
        <v>10738</v>
      </c>
      <c r="G26" s="41">
        <f>'2.4b'!H18</f>
        <v>11044</v>
      </c>
      <c r="H26" s="41">
        <f>'2.4b'!I18</f>
        <v>11063</v>
      </c>
      <c r="I26" s="41">
        <f>'2.4b'!J18</f>
        <v>11057</v>
      </c>
      <c r="J26" s="41">
        <f>'2.4b'!K18</f>
        <v>11802</v>
      </c>
      <c r="K26" s="41">
        <f>'2.4b'!L18</f>
        <v>12321</v>
      </c>
      <c r="L26" s="41">
        <f>'2.4b'!M18</f>
        <v>13364</v>
      </c>
      <c r="M26" s="41">
        <f>'2.4b'!N18</f>
        <v>14090</v>
      </c>
      <c r="N26" s="41">
        <f>'2.4b'!O18</f>
        <v>14705</v>
      </c>
      <c r="O26" s="41">
        <f>'2.4b'!P18</f>
        <v>14395</v>
      </c>
      <c r="P26" s="41">
        <f>'2.4b'!Q18</f>
        <v>14860</v>
      </c>
      <c r="Q26" s="41">
        <f>'2.4b'!R18</f>
        <v>15408</v>
      </c>
    </row>
    <row r="27" spans="1:17" x14ac:dyDescent="0.3">
      <c r="B27" s="2" t="s">
        <v>47</v>
      </c>
      <c r="C27" s="37"/>
      <c r="D27" s="37"/>
      <c r="E27" s="37"/>
      <c r="F27" s="37">
        <f>'2.4c'!G18</f>
        <v>11451</v>
      </c>
      <c r="G27" s="41">
        <f>'2.4c'!H18</f>
        <v>11642</v>
      </c>
      <c r="H27" s="41">
        <f>'2.4c'!I18</f>
        <v>11822</v>
      </c>
      <c r="I27" s="41">
        <f>'2.4c'!J18</f>
        <v>11893</v>
      </c>
      <c r="J27" s="41">
        <f>'2.4c'!K18</f>
        <v>12334</v>
      </c>
      <c r="K27" s="41">
        <f>'2.4c'!L18</f>
        <v>13132</v>
      </c>
      <c r="L27" s="41">
        <f>'2.4c'!M18</f>
        <v>13914</v>
      </c>
      <c r="M27" s="41">
        <f>'2.4c'!N18</f>
        <v>14289</v>
      </c>
      <c r="N27" s="41">
        <f>'2.4c'!O18</f>
        <v>14705</v>
      </c>
      <c r="O27" s="41">
        <f>'2.4c'!P18</f>
        <v>15052</v>
      </c>
      <c r="P27" s="41">
        <f>'2.4c'!Q18</f>
        <v>14408</v>
      </c>
      <c r="Q27" s="41">
        <f>'2.4c'!R18</f>
        <v>15210</v>
      </c>
    </row>
    <row r="28" spans="1:17" x14ac:dyDescent="0.3">
      <c r="B28" s="2" t="s">
        <v>60</v>
      </c>
      <c r="C28" s="37"/>
      <c r="D28" s="37"/>
      <c r="E28" s="37"/>
      <c r="F28" s="37">
        <f>'2.4b'!G19</f>
        <v>27177</v>
      </c>
      <c r="G28" s="41">
        <f>'2.4b'!H19</f>
        <v>27351</v>
      </c>
      <c r="H28" s="41">
        <f>'2.4b'!I19</f>
        <v>27740</v>
      </c>
      <c r="I28" s="41">
        <f>'2.4b'!J19</f>
        <v>27979</v>
      </c>
      <c r="J28" s="41">
        <f>'2.4b'!K19</f>
        <v>28607</v>
      </c>
      <c r="K28" s="41">
        <f>'2.4b'!L19</f>
        <v>30218</v>
      </c>
      <c r="L28" s="41">
        <f>'2.4b'!M19</f>
        <v>30302</v>
      </c>
      <c r="M28" s="41">
        <f>'2.4b'!N19</f>
        <v>32954</v>
      </c>
      <c r="N28" s="41">
        <f>'2.4b'!O19</f>
        <v>29501</v>
      </c>
      <c r="O28" s="41">
        <f>'2.4b'!P19</f>
        <v>29405</v>
      </c>
      <c r="P28" s="41">
        <f>'2.4b'!Q19</f>
        <v>29294</v>
      </c>
      <c r="Q28" s="41">
        <f>'2.4b'!R19</f>
        <v>29532</v>
      </c>
    </row>
    <row r="29" spans="1:17" x14ac:dyDescent="0.3">
      <c r="B29" s="2" t="s">
        <v>61</v>
      </c>
      <c r="C29" s="37"/>
      <c r="D29" s="37"/>
      <c r="E29" s="37"/>
      <c r="F29" s="37">
        <f>'2.4c'!G19</f>
        <v>25288</v>
      </c>
      <c r="G29" s="41">
        <f>'2.4c'!H19</f>
        <v>25012</v>
      </c>
      <c r="H29" s="41">
        <f>'2.4c'!I19</f>
        <v>24762</v>
      </c>
      <c r="I29" s="41">
        <f>'2.4c'!J19</f>
        <v>24849</v>
      </c>
      <c r="J29" s="41">
        <f>'2.4c'!K19</f>
        <v>25132</v>
      </c>
      <c r="K29" s="41">
        <f>'2.4c'!L19</f>
        <v>26429</v>
      </c>
      <c r="L29" s="41">
        <f>'2.4c'!M19</f>
        <v>26298</v>
      </c>
      <c r="M29" s="41">
        <f>'2.4c'!N19</f>
        <v>27628</v>
      </c>
      <c r="N29" s="41">
        <f>'2.4c'!O19</f>
        <v>24021</v>
      </c>
      <c r="O29" s="41">
        <f>'2.4c'!P19</f>
        <v>23821</v>
      </c>
      <c r="P29" s="41">
        <f>'2.4c'!Q19</f>
        <v>23842</v>
      </c>
      <c r="Q29" s="41">
        <f>'2.4c'!R19</f>
        <v>24030</v>
      </c>
    </row>
    <row r="32" spans="1:17" x14ac:dyDescent="0.3">
      <c r="A32" s="40" t="s">
        <v>109</v>
      </c>
      <c r="B32" s="2" t="s">
        <v>2</v>
      </c>
      <c r="C32" s="26" t="s">
        <v>11</v>
      </c>
      <c r="D32" s="26" t="s">
        <v>12</v>
      </c>
      <c r="E32" s="26" t="s">
        <v>13</v>
      </c>
      <c r="F32" s="26" t="s">
        <v>14</v>
      </c>
      <c r="G32" s="26" t="s">
        <v>15</v>
      </c>
      <c r="H32" s="26" t="s">
        <v>16</v>
      </c>
      <c r="I32" s="26" t="s">
        <v>17</v>
      </c>
      <c r="J32" s="26" t="s">
        <v>18</v>
      </c>
      <c r="K32" s="26" t="s">
        <v>19</v>
      </c>
      <c r="L32" s="26" t="s">
        <v>32</v>
      </c>
      <c r="M32" s="26" t="s">
        <v>59</v>
      </c>
      <c r="N32" s="2" t="s">
        <v>69</v>
      </c>
      <c r="O32" s="2" t="s">
        <v>95</v>
      </c>
      <c r="P32" s="2" t="s">
        <v>196</v>
      </c>
      <c r="Q32" s="2" t="s">
        <v>286</v>
      </c>
    </row>
    <row r="33" spans="1:17" x14ac:dyDescent="0.3">
      <c r="A33" s="40"/>
      <c r="C33" s="26"/>
      <c r="D33" s="26"/>
      <c r="E33" s="26"/>
      <c r="F33" s="26"/>
      <c r="G33" s="26"/>
      <c r="H33" s="26"/>
      <c r="I33" s="26"/>
      <c r="J33" s="26"/>
      <c r="K33" s="26"/>
    </row>
    <row r="34" spans="1:17" x14ac:dyDescent="0.3">
      <c r="B34" s="2" t="s">
        <v>53</v>
      </c>
      <c r="C34" s="41">
        <f>'2.4b'!D21</f>
        <v>44120</v>
      </c>
      <c r="D34" s="41">
        <f>'2.4b'!E21</f>
        <v>44579</v>
      </c>
      <c r="E34" s="41">
        <f>'2.4b'!F21</f>
        <v>45358</v>
      </c>
      <c r="F34" s="41">
        <f>'2.4b'!G21</f>
        <v>46968</v>
      </c>
      <c r="G34" s="41">
        <f>'2.4b'!H21</f>
        <v>48335</v>
      </c>
      <c r="H34" s="41">
        <f>'2.4b'!I21</f>
        <v>48180</v>
      </c>
      <c r="I34" s="41">
        <f>'2.4b'!J21</f>
        <v>48765</v>
      </c>
      <c r="J34" s="41">
        <f>'2.4b'!K21</f>
        <v>49222</v>
      </c>
      <c r="K34" s="41">
        <f>'2.4b'!L21</f>
        <v>49888</v>
      </c>
      <c r="L34" s="41">
        <f>'2.4b'!M21</f>
        <v>47606</v>
      </c>
      <c r="M34" s="41">
        <f>'2.4b'!N21</f>
        <v>47867</v>
      </c>
      <c r="N34" s="41">
        <f>'2.4b'!O21</f>
        <v>45283</v>
      </c>
      <c r="O34" s="41">
        <f>'2.4b'!P21</f>
        <v>43930</v>
      </c>
      <c r="P34" s="41">
        <f>'2.4b'!Q21</f>
        <v>47214</v>
      </c>
      <c r="Q34" s="41">
        <f>'2.4b'!R21</f>
        <v>43070</v>
      </c>
    </row>
    <row r="35" spans="1:17" x14ac:dyDescent="0.3">
      <c r="B35" s="2" t="s">
        <v>54</v>
      </c>
      <c r="C35" s="41">
        <f>'2.4c'!D21</f>
        <v>36256</v>
      </c>
      <c r="D35" s="41">
        <f>'2.4c'!E21</f>
        <v>36485</v>
      </c>
      <c r="E35" s="41">
        <f>'2.4c'!F21</f>
        <v>37014</v>
      </c>
      <c r="F35" s="41">
        <f>'2.4c'!G21</f>
        <v>37882</v>
      </c>
      <c r="G35" s="41">
        <f>'2.4c'!H21</f>
        <v>39680</v>
      </c>
      <c r="H35" s="41">
        <f>'2.4c'!I21</f>
        <v>39149</v>
      </c>
      <c r="I35" s="41">
        <f>'2.4c'!J21</f>
        <v>39261</v>
      </c>
      <c r="J35" s="41">
        <f>'2.4c'!K21</f>
        <v>38114</v>
      </c>
      <c r="K35" s="41">
        <f>'2.4c'!L21</f>
        <v>38582</v>
      </c>
      <c r="L35" s="41">
        <f>'2.4c'!M21</f>
        <v>36974</v>
      </c>
      <c r="M35" s="41">
        <f>'2.4c'!N21</f>
        <v>37722</v>
      </c>
      <c r="N35" s="41">
        <f>'2.4c'!O21</f>
        <v>33884</v>
      </c>
      <c r="O35" s="41">
        <f>'2.4c'!P21</f>
        <v>33563</v>
      </c>
      <c r="P35" s="41">
        <f>'2.4c'!Q21</f>
        <v>34672</v>
      </c>
      <c r="Q35" s="41">
        <f>'2.4c'!R21</f>
        <v>31982</v>
      </c>
    </row>
    <row r="36" spans="1:17" x14ac:dyDescent="0.3">
      <c r="B36" s="2" t="s">
        <v>44</v>
      </c>
      <c r="C36" s="41">
        <f>'2.4b'!D22</f>
        <v>17171</v>
      </c>
      <c r="D36" s="41">
        <f>'2.4b'!E22</f>
        <v>17284</v>
      </c>
      <c r="E36" s="41">
        <f>'2.4b'!F22</f>
        <v>17582</v>
      </c>
      <c r="F36" s="41">
        <f>'2.4b'!G22</f>
        <v>17683</v>
      </c>
      <c r="G36" s="41">
        <f>'2.4b'!H22</f>
        <v>17524</v>
      </c>
      <c r="H36" s="41">
        <f>'2.4b'!I22</f>
        <v>17037</v>
      </c>
      <c r="I36" s="41">
        <f>'2.4b'!J22</f>
        <v>17529</v>
      </c>
      <c r="J36" s="41">
        <f>'2.4b'!K22</f>
        <v>17112</v>
      </c>
      <c r="K36" s="41">
        <f>'2.4b'!L22</f>
        <v>16866</v>
      </c>
      <c r="L36" s="41">
        <f>'2.4b'!M22</f>
        <v>15458</v>
      </c>
      <c r="M36" s="41">
        <f>'2.4b'!N22</f>
        <v>15128</v>
      </c>
      <c r="N36" s="41">
        <f>'2.4b'!O22</f>
        <v>14620</v>
      </c>
      <c r="O36" s="41">
        <f>'2.4b'!P22</f>
        <v>14541</v>
      </c>
      <c r="P36" s="41">
        <f>'2.4b'!Q22</f>
        <v>15118</v>
      </c>
      <c r="Q36" s="41">
        <f>'2.4b'!R22</f>
        <v>13768</v>
      </c>
    </row>
    <row r="37" spans="1:17" x14ac:dyDescent="0.3">
      <c r="B37" s="2" t="s">
        <v>45</v>
      </c>
      <c r="C37" s="41">
        <f>'2.4c'!D22</f>
        <v>10188</v>
      </c>
      <c r="D37" s="41">
        <f>'2.4c'!E22</f>
        <v>10171</v>
      </c>
      <c r="E37" s="41">
        <f>'2.4c'!F22</f>
        <v>10038</v>
      </c>
      <c r="F37" s="41">
        <f>'2.4c'!G22</f>
        <v>9768</v>
      </c>
      <c r="G37" s="41">
        <f>'2.4c'!H22</f>
        <v>9516</v>
      </c>
      <c r="H37" s="41">
        <f>'2.4c'!I22</f>
        <v>9304</v>
      </c>
      <c r="I37" s="41">
        <f>'2.4c'!J22</f>
        <v>9758</v>
      </c>
      <c r="J37" s="41">
        <f>'2.4c'!K22</f>
        <v>9214</v>
      </c>
      <c r="K37" s="41">
        <f>'2.4c'!L22</f>
        <v>8863</v>
      </c>
      <c r="L37" s="41">
        <f>'2.4c'!M22</f>
        <v>7854</v>
      </c>
      <c r="M37" s="41">
        <f>'2.4c'!N22</f>
        <v>8316</v>
      </c>
      <c r="N37" s="41">
        <f>'2.4c'!O22</f>
        <v>7779</v>
      </c>
      <c r="O37" s="41">
        <f>'2.4c'!P22</f>
        <v>7620</v>
      </c>
      <c r="P37" s="41">
        <f>'2.4c'!Q22</f>
        <v>7639</v>
      </c>
      <c r="Q37" s="41">
        <f>'2.4c'!R22</f>
        <v>6956</v>
      </c>
    </row>
    <row r="38" spans="1:17" x14ac:dyDescent="0.3">
      <c r="B38" s="2" t="s">
        <v>112</v>
      </c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</row>
    <row r="39" spans="1:17" x14ac:dyDescent="0.3">
      <c r="B39" s="2" t="s">
        <v>113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</row>
    <row r="40" spans="1:17" x14ac:dyDescent="0.3">
      <c r="B40" s="2" t="s">
        <v>46</v>
      </c>
      <c r="C40" s="41">
        <f>'2.4b'!D26</f>
        <v>5724</v>
      </c>
      <c r="D40" s="41">
        <f>'2.4b'!E26</f>
        <v>5793</v>
      </c>
      <c r="E40" s="41">
        <f>'2.4b'!F26</f>
        <v>5625</v>
      </c>
      <c r="F40" s="41">
        <f>'2.4b'!G26</f>
        <v>6088</v>
      </c>
      <c r="G40" s="41">
        <f>'2.4b'!H26</f>
        <v>6184</v>
      </c>
      <c r="H40" s="41">
        <f>'2.4b'!I26</f>
        <v>6045</v>
      </c>
      <c r="I40" s="41">
        <f>'2.4b'!J26</f>
        <v>5389</v>
      </c>
      <c r="J40" s="41">
        <f>'2.4b'!K26</f>
        <v>6134</v>
      </c>
      <c r="K40" s="41">
        <f>'2.4b'!L26</f>
        <v>6617</v>
      </c>
      <c r="L40" s="41">
        <f>'2.4b'!M26</f>
        <v>6009</v>
      </c>
      <c r="M40" s="41">
        <f>'2.4b'!N26</f>
        <v>5961</v>
      </c>
      <c r="N40" s="41">
        <f>'2.4b'!O26</f>
        <v>5960</v>
      </c>
      <c r="O40" s="41">
        <f>'2.4b'!P26</f>
        <v>5834</v>
      </c>
      <c r="P40" s="41">
        <f>'2.4b'!Q26</f>
        <v>6136</v>
      </c>
      <c r="Q40" s="41">
        <f>'2.4b'!R26</f>
        <v>5819</v>
      </c>
    </row>
    <row r="41" spans="1:17" x14ac:dyDescent="0.3">
      <c r="B41" s="2" t="s">
        <v>47</v>
      </c>
      <c r="C41" s="41">
        <f>'2.4c'!D26</f>
        <v>6408</v>
      </c>
      <c r="D41" s="41">
        <f>'2.4c'!E26</f>
        <v>6080</v>
      </c>
      <c r="E41" s="41">
        <f>'2.4c'!F26</f>
        <v>6294</v>
      </c>
      <c r="F41" s="41">
        <f>'2.4c'!G26</f>
        <v>6932</v>
      </c>
      <c r="G41" s="41">
        <f>'2.4c'!H26</f>
        <v>7063</v>
      </c>
      <c r="H41" s="41">
        <f>'2.4c'!I26</f>
        <v>6868</v>
      </c>
      <c r="I41" s="41">
        <f>'2.4c'!J26</f>
        <v>6949</v>
      </c>
      <c r="J41" s="41">
        <f>'2.4c'!K26</f>
        <v>6878</v>
      </c>
      <c r="K41" s="41">
        <f>'2.4c'!L26</f>
        <v>6706</v>
      </c>
      <c r="L41" s="41">
        <f>'2.4c'!M26</f>
        <v>6580</v>
      </c>
      <c r="M41" s="41">
        <f>'2.4c'!N26</f>
        <v>6493</v>
      </c>
      <c r="N41" s="41">
        <f>'2.4c'!O26</f>
        <v>5688</v>
      </c>
      <c r="O41" s="41">
        <f>'2.4c'!P26</f>
        <v>5667</v>
      </c>
      <c r="P41" s="41">
        <f>'2.4c'!Q26</f>
        <v>5960</v>
      </c>
      <c r="Q41" s="41">
        <f>'2.4c'!R26</f>
        <v>5637</v>
      </c>
    </row>
    <row r="42" spans="1:17" x14ac:dyDescent="0.3">
      <c r="B42" s="2" t="s">
        <v>60</v>
      </c>
      <c r="C42" s="41">
        <f>'2.4b'!D27</f>
        <v>13558</v>
      </c>
      <c r="D42" s="41">
        <f>'2.4b'!E27</f>
        <v>14123</v>
      </c>
      <c r="E42" s="41">
        <f>'2.4b'!F27</f>
        <v>14485</v>
      </c>
      <c r="F42" s="41">
        <f>'2.4b'!G27</f>
        <v>15250</v>
      </c>
      <c r="G42" s="41">
        <f>'2.4b'!H27</f>
        <v>16242</v>
      </c>
      <c r="H42" s="41">
        <f>'2.4b'!I27</f>
        <v>16260</v>
      </c>
      <c r="I42" s="41">
        <f>'2.4b'!J27</f>
        <v>17267</v>
      </c>
      <c r="J42" s="41">
        <f>'2.4b'!K27</f>
        <v>16349</v>
      </c>
      <c r="K42" s="41">
        <f>'2.4b'!L27</f>
        <v>16973</v>
      </c>
      <c r="L42" s="41">
        <f>'2.4b'!M27</f>
        <v>16941</v>
      </c>
      <c r="M42" s="41">
        <f>'2.4b'!N27</f>
        <v>17309</v>
      </c>
      <c r="N42" s="41">
        <f>'2.4b'!O27</f>
        <v>14838</v>
      </c>
      <c r="O42" s="41">
        <f>'2.4b'!P27</f>
        <v>14424</v>
      </c>
      <c r="P42" s="41">
        <f>'2.4b'!Q27</f>
        <v>15862</v>
      </c>
      <c r="Q42" s="41">
        <f>'2.4b'!R27</f>
        <v>14401</v>
      </c>
    </row>
    <row r="43" spans="1:17" x14ac:dyDescent="0.3">
      <c r="B43" s="2" t="s">
        <v>61</v>
      </c>
      <c r="C43" s="41">
        <f>'2.4c'!D27</f>
        <v>12367</v>
      </c>
      <c r="D43" s="41">
        <f>'2.4c'!E27</f>
        <v>13023</v>
      </c>
      <c r="E43" s="41">
        <f>'2.4c'!F27</f>
        <v>13083</v>
      </c>
      <c r="F43" s="41">
        <f>'2.4c'!G27</f>
        <v>13972</v>
      </c>
      <c r="G43" s="41">
        <f>'2.4c'!H27</f>
        <v>14978</v>
      </c>
      <c r="H43" s="41">
        <f>'2.4c'!I27</f>
        <v>14548</v>
      </c>
      <c r="I43" s="41">
        <f>'2.4c'!J27</f>
        <v>14724</v>
      </c>
      <c r="J43" s="41">
        <f>'2.4c'!K27</f>
        <v>13687</v>
      </c>
      <c r="K43" s="41">
        <f>'2.4c'!L27</f>
        <v>14780</v>
      </c>
      <c r="L43" s="41">
        <f>'2.4c'!M27</f>
        <v>14384</v>
      </c>
      <c r="M43" s="41">
        <f>'2.4c'!N27</f>
        <v>14393</v>
      </c>
      <c r="N43" s="41">
        <f>'2.4c'!O27</f>
        <v>12200</v>
      </c>
      <c r="O43" s="41">
        <f>'2.4c'!P27</f>
        <v>12028</v>
      </c>
      <c r="P43" s="41">
        <f>'2.4c'!Q27</f>
        <v>12683</v>
      </c>
      <c r="Q43" s="41">
        <f>'2.4c'!R27</f>
        <v>11540</v>
      </c>
    </row>
    <row r="47" spans="1:17" x14ac:dyDescent="0.3">
      <c r="A47" s="40" t="s">
        <v>110</v>
      </c>
      <c r="B47" s="2" t="s">
        <v>3</v>
      </c>
      <c r="C47" s="221" t="s">
        <v>11</v>
      </c>
      <c r="D47" s="221" t="s">
        <v>12</v>
      </c>
      <c r="E47" s="221" t="s">
        <v>13</v>
      </c>
      <c r="F47" s="221" t="s">
        <v>14</v>
      </c>
      <c r="G47" s="221" t="s">
        <v>15</v>
      </c>
      <c r="H47" s="26" t="s">
        <v>16</v>
      </c>
      <c r="I47" s="26" t="s">
        <v>17</v>
      </c>
      <c r="J47" s="26" t="s">
        <v>18</v>
      </c>
      <c r="K47" s="26" t="s">
        <v>19</v>
      </c>
      <c r="L47" s="26" t="s">
        <v>32</v>
      </c>
      <c r="M47" s="26" t="s">
        <v>59</v>
      </c>
      <c r="N47" s="2" t="s">
        <v>69</v>
      </c>
      <c r="O47" s="2" t="s">
        <v>95</v>
      </c>
      <c r="P47" s="2" t="s">
        <v>196</v>
      </c>
      <c r="Q47" s="2" t="s">
        <v>286</v>
      </c>
    </row>
    <row r="48" spans="1:17" x14ac:dyDescent="0.3">
      <c r="A48" s="40"/>
      <c r="H48" s="26"/>
      <c r="I48" s="26"/>
      <c r="J48" s="26"/>
      <c r="K48" s="26"/>
    </row>
    <row r="49" spans="1:18" x14ac:dyDescent="0.3">
      <c r="A49" s="40"/>
      <c r="B49" s="2" t="s">
        <v>53</v>
      </c>
      <c r="C49" s="37"/>
      <c r="D49" s="37"/>
      <c r="E49" s="37"/>
      <c r="F49" s="37"/>
      <c r="G49" s="37"/>
      <c r="H49" s="42">
        <f>'2.4b'!I29</f>
        <v>24498.9999999998</v>
      </c>
      <c r="I49" s="42">
        <f>'2.4b'!J29</f>
        <v>26591.00000000028</v>
      </c>
      <c r="J49" s="42">
        <f>'2.4b'!K29</f>
        <v>24154.00000000024</v>
      </c>
      <c r="K49" s="42">
        <f>'2.4b'!L29</f>
        <v>25673.999999999571</v>
      </c>
      <c r="L49" s="42">
        <f>'2.4b'!M29</f>
        <v>25773</v>
      </c>
      <c r="M49" s="42">
        <f>'2.4b'!N29</f>
        <v>25922</v>
      </c>
      <c r="N49" s="42">
        <f>'2.4b'!O29</f>
        <v>24750</v>
      </c>
      <c r="O49" s="42">
        <f>'2.4b'!P29</f>
        <v>25032</v>
      </c>
      <c r="P49" s="42">
        <f>'2.4b'!Q29</f>
        <v>26992</v>
      </c>
      <c r="Q49" s="42">
        <f>'2.4b'!R29</f>
        <v>27529</v>
      </c>
      <c r="R49" s="42"/>
    </row>
    <row r="50" spans="1:18" x14ac:dyDescent="0.3">
      <c r="A50" s="40"/>
      <c r="B50" s="2" t="s">
        <v>54</v>
      </c>
      <c r="C50" s="37"/>
      <c r="D50" s="37"/>
      <c r="E50" s="37"/>
      <c r="F50" s="37"/>
      <c r="G50" s="37"/>
      <c r="H50" s="42">
        <f>'2.4c'!I29</f>
        <v>18387.999999999822</v>
      </c>
      <c r="I50" s="42">
        <f>'2.4c'!J29</f>
        <v>20025.999999999731</v>
      </c>
      <c r="J50" s="42">
        <f>'2.4c'!K29</f>
        <v>18721.000000000065</v>
      </c>
      <c r="K50" s="42">
        <f>'2.4c'!L29</f>
        <v>18622.000000000258</v>
      </c>
      <c r="L50" s="42">
        <f>'2.4c'!M29</f>
        <v>18819</v>
      </c>
      <c r="M50" s="42">
        <f>'2.4c'!N29</f>
        <v>18566</v>
      </c>
      <c r="N50" s="42">
        <f>'2.4c'!O29</f>
        <v>17765</v>
      </c>
      <c r="O50" s="42">
        <f>'2.4c'!P29</f>
        <v>17984</v>
      </c>
      <c r="P50" s="42">
        <f>'2.4c'!Q29</f>
        <v>19215</v>
      </c>
      <c r="Q50" s="42">
        <f>'2.4c'!R29</f>
        <v>18660</v>
      </c>
      <c r="R50" s="42"/>
    </row>
    <row r="51" spans="1:18" x14ac:dyDescent="0.3">
      <c r="B51" s="2" t="s">
        <v>44</v>
      </c>
      <c r="C51" s="37"/>
      <c r="D51" s="37"/>
      <c r="E51" s="37"/>
      <c r="F51" s="37"/>
      <c r="G51" s="37"/>
      <c r="H51" s="42">
        <f>'2.4b'!I30</f>
        <v>9799.9999999999563</v>
      </c>
      <c r="I51" s="42">
        <f>'2.4b'!J30</f>
        <v>9520.9999999998745</v>
      </c>
      <c r="J51" s="42">
        <f>'2.4b'!K30</f>
        <v>9846.0000000001419</v>
      </c>
      <c r="K51" s="42">
        <f>'2.4b'!L30</f>
        <v>10697.000000000116</v>
      </c>
      <c r="L51" s="42">
        <f>'2.4b'!M30</f>
        <v>10418</v>
      </c>
      <c r="M51" s="42">
        <f>'2.4b'!N30</f>
        <v>10386</v>
      </c>
      <c r="N51" s="42">
        <f>'2.4b'!O30</f>
        <v>9798</v>
      </c>
      <c r="O51" s="42">
        <f>'2.4b'!P30</f>
        <v>9863</v>
      </c>
      <c r="P51" s="42">
        <f>'2.4b'!Q30</f>
        <v>10669</v>
      </c>
      <c r="Q51" s="42">
        <f>'2.4b'!R30</f>
        <v>10525</v>
      </c>
      <c r="R51" s="42"/>
    </row>
    <row r="52" spans="1:18" x14ac:dyDescent="0.3">
      <c r="B52" s="2" t="s">
        <v>45</v>
      </c>
      <c r="C52" s="37"/>
      <c r="D52" s="37"/>
      <c r="E52" s="37"/>
      <c r="F52" s="37"/>
      <c r="G52" s="37"/>
      <c r="H52" s="42">
        <f>'2.4c'!I30</f>
        <v>4609.00000000001</v>
      </c>
      <c r="I52" s="42">
        <f>'2.4c'!J30</f>
        <v>4539.0000000000973</v>
      </c>
      <c r="J52" s="42">
        <f>'2.4c'!K30</f>
        <v>4674.0000000000464</v>
      </c>
      <c r="K52" s="42">
        <f>'2.4c'!L30</f>
        <v>4681.0000000000027</v>
      </c>
      <c r="L52" s="42">
        <f>'2.4c'!M30</f>
        <v>4596</v>
      </c>
      <c r="M52" s="42">
        <f>'2.4c'!N30</f>
        <v>4577</v>
      </c>
      <c r="N52" s="42">
        <f>'2.4c'!O30</f>
        <v>4464</v>
      </c>
      <c r="O52" s="42">
        <f>'2.4c'!P30</f>
        <v>4295</v>
      </c>
      <c r="P52" s="42">
        <f>'2.4c'!Q30</f>
        <v>4593</v>
      </c>
      <c r="Q52" s="42">
        <f>'2.4c'!R30</f>
        <v>4179</v>
      </c>
      <c r="R52" s="42"/>
    </row>
    <row r="53" spans="1:18" x14ac:dyDescent="0.3">
      <c r="B53" s="2" t="s">
        <v>112</v>
      </c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x14ac:dyDescent="0.3">
      <c r="B54" s="2" t="s">
        <v>113</v>
      </c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</row>
    <row r="55" spans="1:18" x14ac:dyDescent="0.3">
      <c r="B55" s="2" t="s">
        <v>46</v>
      </c>
      <c r="C55" s="37"/>
      <c r="D55" s="37"/>
      <c r="E55" s="37"/>
      <c r="F55" s="37"/>
      <c r="G55" s="37"/>
      <c r="H55" s="42">
        <f>'2.4b'!I34</f>
        <v>2484.9999999999868</v>
      </c>
      <c r="I55" s="42">
        <f>'2.4b'!J34</f>
        <v>1628.0000000000077</v>
      </c>
      <c r="J55" s="42">
        <f>'2.4b'!K34</f>
        <v>1436.9999999999366</v>
      </c>
      <c r="K55" s="42">
        <f>'2.4b'!L34</f>
        <v>1741.999999999962</v>
      </c>
      <c r="L55" s="42">
        <f>'2.4b'!M34</f>
        <v>1242</v>
      </c>
      <c r="M55" s="42">
        <f>'2.4b'!N34</f>
        <v>1126</v>
      </c>
      <c r="N55" s="42">
        <f>'2.4b'!O34</f>
        <v>1039</v>
      </c>
      <c r="O55" s="42">
        <f>'2.4b'!P34</f>
        <v>1108</v>
      </c>
      <c r="P55" s="42">
        <f>'2.4b'!Q34</f>
        <v>1071</v>
      </c>
      <c r="Q55" s="42">
        <f>'2.4b'!R34</f>
        <v>1036</v>
      </c>
      <c r="R55" s="42"/>
    </row>
    <row r="56" spans="1:18" x14ac:dyDescent="0.3">
      <c r="B56" s="2" t="s">
        <v>47</v>
      </c>
      <c r="C56" s="37"/>
      <c r="D56" s="37"/>
      <c r="E56" s="37"/>
      <c r="F56" s="37"/>
      <c r="G56" s="37"/>
      <c r="H56" s="42">
        <f>'2.4c'!I34</f>
        <v>2387.0000000000418</v>
      </c>
      <c r="I56" s="42">
        <f>'2.4c'!J34</f>
        <v>1571.000000000008</v>
      </c>
      <c r="J56" s="42">
        <f>'2.4c'!K34</f>
        <v>1505.9999999999959</v>
      </c>
      <c r="K56" s="42">
        <f>'2.4c'!L34</f>
        <v>1641.0000000000359</v>
      </c>
      <c r="L56" s="42">
        <f>'2.4c'!M34</f>
        <v>1244</v>
      </c>
      <c r="M56" s="42">
        <f>'2.4c'!N34</f>
        <v>1076</v>
      </c>
      <c r="N56" s="42">
        <f>'2.4c'!O34</f>
        <v>1169</v>
      </c>
      <c r="O56" s="42">
        <f>'2.4c'!P34</f>
        <v>1205</v>
      </c>
      <c r="P56" s="42">
        <f>'2.4c'!Q34</f>
        <v>1148</v>
      </c>
      <c r="Q56" s="42">
        <f>'2.4c'!R34</f>
        <v>1058</v>
      </c>
      <c r="R56" s="42"/>
    </row>
    <row r="57" spans="1:18" x14ac:dyDescent="0.3">
      <c r="B57" s="2" t="s">
        <v>60</v>
      </c>
      <c r="C57" s="37"/>
      <c r="D57" s="37"/>
      <c r="E57" s="37"/>
      <c r="F57" s="37"/>
      <c r="G57" s="37"/>
      <c r="H57" s="42"/>
      <c r="I57" s="42">
        <f>'2.4c'!J35</f>
        <v>10072.999999999625</v>
      </c>
      <c r="J57" s="42">
        <f>'2.4c'!K35</f>
        <v>8279.0000000000218</v>
      </c>
      <c r="K57" s="42">
        <f>'2.4c'!L35</f>
        <v>8163.0000000002183</v>
      </c>
      <c r="L57" s="42">
        <f>'2.4c'!M35</f>
        <v>8711</v>
      </c>
      <c r="M57" s="42">
        <f>'2.4c'!N35</f>
        <v>8095</v>
      </c>
      <c r="N57" s="42">
        <f>'2.4c'!O35</f>
        <v>7457</v>
      </c>
      <c r="O57" s="42">
        <f>'2.4c'!P35</f>
        <v>7660</v>
      </c>
      <c r="P57" s="42">
        <f>'2.4c'!Q35</f>
        <v>8185</v>
      </c>
      <c r="Q57" s="42">
        <f>'2.4c'!R35</f>
        <v>8050</v>
      </c>
      <c r="R57" s="42"/>
    </row>
    <row r="58" spans="1:18" x14ac:dyDescent="0.3">
      <c r="B58" s="2" t="s">
        <v>61</v>
      </c>
      <c r="C58" s="37"/>
      <c r="D58" s="37"/>
      <c r="E58" s="37"/>
      <c r="F58" s="37"/>
      <c r="G58" s="37"/>
      <c r="H58" s="42"/>
      <c r="I58" s="42">
        <f>'2.4b'!J35</f>
        <v>11135.0000000004</v>
      </c>
      <c r="J58" s="42">
        <f>'2.4b'!K35</f>
        <v>8484.0000000001619</v>
      </c>
      <c r="K58" s="42">
        <f>'2.4b'!L35</f>
        <v>8601.9999999994925</v>
      </c>
      <c r="L58" s="42">
        <f>'2.4b'!M35</f>
        <v>9172</v>
      </c>
      <c r="M58" s="42">
        <f>'2.4b'!N35</f>
        <v>9012</v>
      </c>
      <c r="N58" s="42">
        <f>'2.4b'!O35</f>
        <v>8739</v>
      </c>
      <c r="O58" s="42">
        <f>'2.4b'!P35</f>
        <v>8634</v>
      </c>
      <c r="P58" s="42">
        <f>'2.4b'!Q35</f>
        <v>9466</v>
      </c>
      <c r="Q58" s="42">
        <f>'2.4b'!R35</f>
        <v>9531</v>
      </c>
      <c r="R58" s="4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>
    <tabColor rgb="FFD0CECE"/>
    <pageSetUpPr fitToPage="1"/>
  </sheetPr>
  <dimension ref="A1:N31"/>
  <sheetViews>
    <sheetView showGridLines="0" workbookViewId="0">
      <pane ySplit="4" topLeftCell="A5" activePane="bottomLeft" state="frozen"/>
      <selection activeCell="A44" sqref="A44"/>
      <selection pane="bottomLeft" activeCell="N21" sqref="N21"/>
    </sheetView>
  </sheetViews>
  <sheetFormatPr defaultColWidth="9.140625" defaultRowHeight="15" x14ac:dyDescent="0.3"/>
  <cols>
    <col min="1" max="1" width="10.42578125" style="107" customWidth="1"/>
    <col min="2" max="2" width="24.5703125" style="107" customWidth="1"/>
    <col min="3" max="3" width="2.7109375" style="107" customWidth="1"/>
    <col min="4" max="5" width="14.140625" style="107" bestFit="1" customWidth="1"/>
    <col min="6" max="6" width="2.7109375" style="107" customWidth="1"/>
    <col min="7" max="7" width="14.28515625" style="107" bestFit="1" customWidth="1"/>
    <col min="8" max="8" width="14.140625" style="107" bestFit="1" customWidth="1"/>
    <col min="9" max="9" width="4.140625" style="107" customWidth="1"/>
    <col min="10" max="10" width="16.28515625" style="107" bestFit="1" customWidth="1"/>
    <col min="11" max="11" width="16.85546875" style="107" customWidth="1"/>
    <col min="12" max="13" width="9.140625" style="107"/>
    <col min="14" max="14" width="9.42578125" style="107" bestFit="1" customWidth="1"/>
    <col min="15" max="16384" width="9.140625" style="107"/>
  </cols>
  <sheetData>
    <row r="1" spans="1:14" s="106" customFormat="1" ht="18" x14ac:dyDescent="0.35">
      <c r="A1" s="104" t="s">
        <v>1204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4" x14ac:dyDescent="0.3">
      <c r="A2" s="160" t="s">
        <v>114</v>
      </c>
    </row>
    <row r="3" spans="1:14" x14ac:dyDescent="0.3">
      <c r="A3" s="108"/>
      <c r="B3" s="108"/>
      <c r="C3" s="109"/>
      <c r="D3" s="736"/>
      <c r="E3" s="736"/>
      <c r="F3" s="109"/>
      <c r="G3" s="736"/>
      <c r="H3" s="736"/>
      <c r="I3" s="109"/>
      <c r="J3" s="736"/>
      <c r="K3" s="736"/>
    </row>
    <row r="4" spans="1:14" s="388" customFormat="1" ht="37.5" customHeight="1" thickBot="1" x14ac:dyDescent="0.3">
      <c r="A4" s="536" t="s">
        <v>116</v>
      </c>
      <c r="B4" s="537" t="s">
        <v>165</v>
      </c>
      <c r="C4" s="538"/>
      <c r="D4" s="539" t="s">
        <v>1198</v>
      </c>
      <c r="E4" s="539" t="s">
        <v>1199</v>
      </c>
      <c r="F4" s="540"/>
      <c r="G4" s="539" t="s">
        <v>1200</v>
      </c>
      <c r="H4" s="539" t="s">
        <v>1201</v>
      </c>
      <c r="I4" s="540"/>
      <c r="J4" s="539" t="s">
        <v>1202</v>
      </c>
      <c r="K4" s="539" t="s">
        <v>1203</v>
      </c>
    </row>
    <row r="5" spans="1:14" ht="15.75" thickTop="1" x14ac:dyDescent="0.3">
      <c r="A5" s="199" t="s">
        <v>0</v>
      </c>
      <c r="B5" s="187" t="s">
        <v>166</v>
      </c>
      <c r="C5" s="121"/>
      <c r="D5" s="533">
        <v>48847.882318221098</v>
      </c>
      <c r="E5" s="527">
        <v>564.13286693634404</v>
      </c>
      <c r="F5" s="121"/>
      <c r="G5" s="533">
        <v>16752.8123486238</v>
      </c>
      <c r="H5" s="530">
        <v>187.926109927635</v>
      </c>
      <c r="I5" s="121"/>
      <c r="J5" s="533">
        <v>5256.8566928886203</v>
      </c>
      <c r="K5" s="530">
        <v>60.033505057966501</v>
      </c>
    </row>
    <row r="6" spans="1:14" x14ac:dyDescent="0.3">
      <c r="A6" s="199" t="s">
        <v>0</v>
      </c>
      <c r="B6" s="187" t="s">
        <v>167</v>
      </c>
      <c r="C6" s="121"/>
      <c r="D6" s="533">
        <v>62304.0666149389</v>
      </c>
      <c r="E6" s="527">
        <v>552.24758765320701</v>
      </c>
      <c r="F6" s="121"/>
      <c r="G6" s="533">
        <v>20772.979303632099</v>
      </c>
      <c r="H6" s="530">
        <v>176.62773445941099</v>
      </c>
      <c r="I6" s="121"/>
      <c r="J6" s="533">
        <v>6781.4112611211403</v>
      </c>
      <c r="K6" s="530">
        <v>58.0063535586144</v>
      </c>
    </row>
    <row r="7" spans="1:14" x14ac:dyDescent="0.3">
      <c r="A7" s="199" t="s">
        <v>0</v>
      </c>
      <c r="B7" s="187" t="s">
        <v>168</v>
      </c>
      <c r="C7" s="121"/>
      <c r="D7" s="533">
        <v>61359.5543676577</v>
      </c>
      <c r="E7" s="527">
        <v>543.64684022381903</v>
      </c>
      <c r="F7" s="121"/>
      <c r="G7" s="533">
        <v>19584.444244710499</v>
      </c>
      <c r="H7" s="530">
        <v>169.36022357678499</v>
      </c>
      <c r="I7" s="121"/>
      <c r="J7" s="533">
        <v>6558.3276451128004</v>
      </c>
      <c r="K7" s="530">
        <v>56.243275602906202</v>
      </c>
    </row>
    <row r="8" spans="1:14" x14ac:dyDescent="0.3">
      <c r="A8" s="199" t="s">
        <v>0</v>
      </c>
      <c r="B8" s="187" t="s">
        <v>169</v>
      </c>
      <c r="C8" s="121"/>
      <c r="D8" s="533">
        <v>29783.8837784678</v>
      </c>
      <c r="E8" s="527">
        <v>612.238843344099</v>
      </c>
      <c r="F8" s="121"/>
      <c r="G8" s="533">
        <v>10998.4999482734</v>
      </c>
      <c r="H8" s="530">
        <v>220.688514631044</v>
      </c>
      <c r="I8" s="121"/>
      <c r="J8" s="533">
        <v>3125.13384754757</v>
      </c>
      <c r="K8" s="530">
        <v>64.043043291292307</v>
      </c>
    </row>
    <row r="9" spans="1:14" x14ac:dyDescent="0.3">
      <c r="A9" s="199" t="s">
        <v>0</v>
      </c>
      <c r="B9" s="187" t="s">
        <v>170</v>
      </c>
      <c r="C9" s="121"/>
      <c r="D9" s="533">
        <v>76284.022064761302</v>
      </c>
      <c r="E9" s="527">
        <v>596.70423445364895</v>
      </c>
      <c r="F9" s="121"/>
      <c r="G9" s="533">
        <v>26511.511970388499</v>
      </c>
      <c r="H9" s="530">
        <v>201.67098565348999</v>
      </c>
      <c r="I9" s="121"/>
      <c r="J9" s="533">
        <v>8321.2831293000709</v>
      </c>
      <c r="K9" s="530">
        <v>64.233131476346301</v>
      </c>
    </row>
    <row r="10" spans="1:14" x14ac:dyDescent="0.3">
      <c r="A10" s="199" t="s">
        <v>0</v>
      </c>
      <c r="B10" s="187" t="s">
        <v>171</v>
      </c>
      <c r="C10" s="121"/>
      <c r="D10" s="533">
        <v>87621.018537951502</v>
      </c>
      <c r="E10" s="527">
        <v>536.55981082943401</v>
      </c>
      <c r="F10" s="121"/>
      <c r="G10" s="533">
        <v>27401.217128302698</v>
      </c>
      <c r="H10" s="530">
        <v>161.28113199170701</v>
      </c>
      <c r="I10" s="121"/>
      <c r="J10" s="533">
        <v>9705.9765232326608</v>
      </c>
      <c r="K10" s="530">
        <v>57.035935349687499</v>
      </c>
    </row>
    <row r="11" spans="1:14" x14ac:dyDescent="0.3">
      <c r="A11" s="199" t="s">
        <v>0</v>
      </c>
      <c r="B11" s="187" t="s">
        <v>172</v>
      </c>
      <c r="C11" s="121"/>
      <c r="D11" s="533">
        <v>59197.4683161715</v>
      </c>
      <c r="E11" s="527">
        <v>543.2794882311</v>
      </c>
      <c r="F11" s="121"/>
      <c r="G11" s="533">
        <v>19515.0688246994</v>
      </c>
      <c r="H11" s="530">
        <v>171.75024190968401</v>
      </c>
      <c r="I11" s="121"/>
      <c r="J11" s="533">
        <v>6719.3147528727905</v>
      </c>
      <c r="K11" s="530">
        <v>58.997894128332298</v>
      </c>
    </row>
    <row r="12" spans="1:14" x14ac:dyDescent="0.3">
      <c r="A12" s="199" t="s">
        <v>0</v>
      </c>
      <c r="B12" s="187" t="s">
        <v>173</v>
      </c>
      <c r="C12" s="121"/>
      <c r="D12" s="533">
        <v>56722.638510217599</v>
      </c>
      <c r="E12" s="527">
        <v>556.09456560410104</v>
      </c>
      <c r="F12" s="121"/>
      <c r="G12" s="533">
        <v>18841.563613595401</v>
      </c>
      <c r="H12" s="530">
        <v>179.18313087579301</v>
      </c>
      <c r="I12" s="121"/>
      <c r="J12" s="533">
        <v>6376.3892271912</v>
      </c>
      <c r="K12" s="530">
        <v>60.722301512240698</v>
      </c>
    </row>
    <row r="13" spans="1:14" x14ac:dyDescent="0.3">
      <c r="A13" s="199" t="s">
        <v>0</v>
      </c>
      <c r="B13" s="187" t="s">
        <v>174</v>
      </c>
      <c r="C13" s="121"/>
      <c r="D13" s="533">
        <v>55111.903524954498</v>
      </c>
      <c r="E13" s="527">
        <v>572.53051997161106</v>
      </c>
      <c r="F13" s="121"/>
      <c r="G13" s="533">
        <v>19755.1214440355</v>
      </c>
      <c r="H13" s="530">
        <v>200.26519705981701</v>
      </c>
      <c r="I13" s="121"/>
      <c r="J13" s="533">
        <v>6055.0951672456904</v>
      </c>
      <c r="K13" s="530">
        <v>61.9441670265836</v>
      </c>
    </row>
    <row r="14" spans="1:14" x14ac:dyDescent="0.3">
      <c r="A14" s="126" t="s">
        <v>0</v>
      </c>
      <c r="B14" s="126"/>
      <c r="C14" s="127"/>
      <c r="D14" s="534">
        <v>537232.43803334201</v>
      </c>
      <c r="E14" s="528">
        <v>559.87865592277501</v>
      </c>
      <c r="F14" s="128"/>
      <c r="G14" s="534">
        <v>180133.218826261</v>
      </c>
      <c r="H14" s="531">
        <v>181.77450257083501</v>
      </c>
      <c r="I14" s="128"/>
      <c r="J14" s="534">
        <v>58899.7882465125</v>
      </c>
      <c r="K14" s="531">
        <v>59.690012505061603</v>
      </c>
    </row>
    <row r="15" spans="1:14" x14ac:dyDescent="0.3">
      <c r="A15" s="126" t="s">
        <v>1</v>
      </c>
      <c r="B15" s="126"/>
      <c r="C15" s="127"/>
      <c r="D15" s="534">
        <v>56499.6808758767</v>
      </c>
      <c r="E15" s="528">
        <v>551.87598910463498</v>
      </c>
      <c r="F15" s="128"/>
      <c r="G15" s="534">
        <v>19880.486771387299</v>
      </c>
      <c r="H15" s="531">
        <v>189.138251872572</v>
      </c>
      <c r="I15" s="128"/>
      <c r="J15" s="534">
        <v>9071.2777811387296</v>
      </c>
      <c r="K15" s="531">
        <v>86.731865530570204</v>
      </c>
    </row>
    <row r="16" spans="1:14" x14ac:dyDescent="0.3">
      <c r="A16" s="126" t="s">
        <v>2</v>
      </c>
      <c r="B16" s="126"/>
      <c r="C16" s="127"/>
      <c r="D16" s="534">
        <v>32178.619702227901</v>
      </c>
      <c r="E16" s="528">
        <v>525.67988118945198</v>
      </c>
      <c r="F16" s="128"/>
      <c r="G16" s="534">
        <v>12045.592804743999</v>
      </c>
      <c r="H16" s="531">
        <v>189.972076481812</v>
      </c>
      <c r="I16" s="128"/>
      <c r="J16" s="534">
        <v>3998.5543562129401</v>
      </c>
      <c r="K16" s="531">
        <v>65.240550951428105</v>
      </c>
    </row>
    <row r="17" spans="1:11" x14ac:dyDescent="0.3">
      <c r="A17" s="126" t="s">
        <v>3</v>
      </c>
      <c r="B17" s="126"/>
      <c r="C17" s="127"/>
      <c r="D17" s="534">
        <v>16597.431678151101</v>
      </c>
      <c r="E17" s="528">
        <v>532.66421216195101</v>
      </c>
      <c r="F17" s="128"/>
      <c r="G17" s="534">
        <v>5973.0074424157401</v>
      </c>
      <c r="H17" s="531">
        <v>187.27668933641701</v>
      </c>
      <c r="I17" s="128"/>
      <c r="J17" s="534">
        <v>2217.4318780335502</v>
      </c>
      <c r="K17" s="531">
        <v>70.495598848815305</v>
      </c>
    </row>
    <row r="18" spans="1:11" x14ac:dyDescent="0.3">
      <c r="A18" s="124" t="s">
        <v>4</v>
      </c>
      <c r="B18" s="125"/>
      <c r="C18" s="125"/>
      <c r="D18" s="535">
        <v>642508.17028959701</v>
      </c>
      <c r="E18" s="529">
        <v>556.68547039805901</v>
      </c>
      <c r="F18" s="125"/>
      <c r="G18" s="535">
        <v>218032.305844808</v>
      </c>
      <c r="H18" s="532">
        <v>182.99010684772699</v>
      </c>
      <c r="I18" s="125"/>
      <c r="J18" s="535">
        <v>74187.052261897799</v>
      </c>
      <c r="K18" s="532">
        <v>62.597711468911299</v>
      </c>
    </row>
    <row r="19" spans="1:11" s="145" customFormat="1" x14ac:dyDescent="0.3">
      <c r="A19" s="140"/>
      <c r="B19" s="141"/>
      <c r="C19" s="142"/>
      <c r="D19" s="142"/>
      <c r="E19" s="142"/>
      <c r="F19" s="143"/>
      <c r="G19" s="142"/>
      <c r="H19" s="142"/>
      <c r="I19" s="142"/>
      <c r="J19" s="144"/>
      <c r="K19" s="144"/>
    </row>
    <row r="20" spans="1:11" s="184" customFormat="1" x14ac:dyDescent="0.35">
      <c r="A20" s="186" t="s">
        <v>29</v>
      </c>
      <c r="B20" s="183" t="s">
        <v>187</v>
      </c>
      <c r="C20" s="183"/>
      <c r="D20" s="183"/>
      <c r="E20" s="183"/>
      <c r="F20" s="183"/>
      <c r="G20" s="183"/>
      <c r="H20" s="183"/>
      <c r="I20" s="183"/>
      <c r="J20" s="183"/>
      <c r="K20" s="183"/>
    </row>
    <row r="21" spans="1:11" s="184" customFormat="1" x14ac:dyDescent="0.35">
      <c r="A21" s="183"/>
      <c r="B21" s="183" t="s">
        <v>189</v>
      </c>
      <c r="C21" s="183"/>
      <c r="D21" s="183"/>
      <c r="E21" s="183"/>
      <c r="F21" s="183"/>
      <c r="G21" s="183"/>
      <c r="H21" s="183"/>
      <c r="I21" s="183"/>
      <c r="J21" s="183"/>
      <c r="K21" s="183"/>
    </row>
    <row r="22" spans="1:11" s="184" customFormat="1" x14ac:dyDescent="0.35">
      <c r="A22" s="183"/>
      <c r="B22" s="183" t="s">
        <v>155</v>
      </c>
      <c r="C22" s="183"/>
      <c r="D22" s="183"/>
      <c r="E22" s="183"/>
      <c r="F22" s="183"/>
      <c r="G22" s="183"/>
      <c r="H22" s="183"/>
      <c r="I22" s="183"/>
      <c r="J22" s="183"/>
      <c r="K22" s="183"/>
    </row>
    <row r="23" spans="1:11" s="184" customFormat="1" x14ac:dyDescent="0.35">
      <c r="A23" s="183"/>
      <c r="B23" s="183" t="s">
        <v>188</v>
      </c>
      <c r="C23" s="183"/>
      <c r="D23" s="183"/>
      <c r="E23" s="183"/>
      <c r="F23" s="183"/>
      <c r="G23" s="183"/>
      <c r="H23" s="183"/>
      <c r="I23" s="183"/>
      <c r="J23" s="183"/>
      <c r="K23" s="183"/>
    </row>
    <row r="24" spans="1:11" s="184" customFormat="1" x14ac:dyDescent="0.35">
      <c r="A24" s="183"/>
      <c r="B24" s="183" t="s">
        <v>190</v>
      </c>
      <c r="C24" s="183"/>
      <c r="D24" s="183"/>
      <c r="E24" s="183"/>
      <c r="F24" s="183"/>
      <c r="G24" s="183"/>
      <c r="H24" s="183"/>
      <c r="I24" s="183"/>
      <c r="J24" s="183"/>
      <c r="K24" s="183"/>
    </row>
    <row r="25" spans="1:11" s="184" customFormat="1" x14ac:dyDescent="0.35">
      <c r="A25" s="185"/>
      <c r="B25" s="183"/>
      <c r="C25" s="183"/>
      <c r="D25" s="183"/>
      <c r="E25" s="183"/>
      <c r="F25" s="183"/>
      <c r="G25" s="183"/>
      <c r="H25" s="183"/>
      <c r="I25" s="183"/>
      <c r="J25" s="183"/>
      <c r="K25" s="183"/>
    </row>
    <row r="26" spans="1:11" s="184" customFormat="1" x14ac:dyDescent="0.35">
      <c r="A26" s="186" t="s">
        <v>30</v>
      </c>
      <c r="B26" s="183" t="s">
        <v>1191</v>
      </c>
      <c r="C26" s="183"/>
      <c r="D26" s="183"/>
      <c r="E26" s="182" t="s">
        <v>186</v>
      </c>
      <c r="F26" s="183"/>
      <c r="G26" s="183"/>
      <c r="H26" s="183"/>
      <c r="I26" s="183"/>
      <c r="J26" s="183"/>
      <c r="K26" s="183"/>
    </row>
    <row r="27" spans="1:11" s="148" customFormat="1" x14ac:dyDescent="0.35">
      <c r="A27" s="149"/>
      <c r="B27" s="147" t="s">
        <v>1192</v>
      </c>
      <c r="C27" s="183"/>
      <c r="D27" s="183"/>
      <c r="E27" s="183" t="s">
        <v>287</v>
      </c>
      <c r="F27" s="147"/>
      <c r="G27" s="147"/>
      <c r="H27" s="147"/>
      <c r="I27" s="147"/>
      <c r="J27" s="147"/>
      <c r="K27" s="147"/>
    </row>
    <row r="28" spans="1:11" s="148" customFormat="1" ht="13.5" x14ac:dyDescent="0.3">
      <c r="A28" s="149"/>
      <c r="B28" s="148" t="s">
        <v>1193</v>
      </c>
      <c r="C28" s="150"/>
      <c r="D28" s="150"/>
      <c r="E28" s="147"/>
      <c r="F28" s="150"/>
      <c r="G28" s="150"/>
      <c r="H28" s="150"/>
      <c r="I28" s="150"/>
      <c r="J28" s="150"/>
      <c r="K28" s="147"/>
    </row>
    <row r="29" spans="1:11" s="148" customFormat="1" ht="13.5" x14ac:dyDescent="0.3"/>
    <row r="30" spans="1:11" s="148" customFormat="1" ht="13.5" x14ac:dyDescent="0.3">
      <c r="B30" s="146"/>
    </row>
    <row r="31" spans="1:11" x14ac:dyDescent="0.3">
      <c r="B31" s="151"/>
    </row>
  </sheetData>
  <autoFilter ref="A4:K4" xr:uid="{00000000-0009-0000-0000-00003C000000}"/>
  <mergeCells count="3">
    <mergeCell ref="D3:E3"/>
    <mergeCell ref="G3:H3"/>
    <mergeCell ref="J3:K3"/>
  </mergeCells>
  <hyperlinks>
    <hyperlink ref="E26" r:id="rId1" xr:uid="{C5DB81CC-ADB7-4F93-BA5E-924556A7B1A5}"/>
    <hyperlink ref="A2" location="'Chapter 2'!A1" display="Back to Table of Contents" xr:uid="{54F705A5-4FF2-4DDE-8303-6E63B9B55353}"/>
  </hyperlinks>
  <pageMargins left="0.7" right="0.7" top="0.75" bottom="0.75" header="0.3" footer="0.3"/>
  <pageSetup paperSize="9" scale="80" orientation="landscape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theme="0" tint="-0.14999847407452621"/>
    <pageSetUpPr fitToPage="1"/>
  </sheetPr>
  <dimension ref="A1:O80"/>
  <sheetViews>
    <sheetView showGridLines="0" workbookViewId="0">
      <pane ySplit="4" topLeftCell="A23" activePane="bottomLeft" state="frozen"/>
      <selection activeCell="A44" sqref="A44"/>
      <selection pane="bottomLeft" activeCell="A44" sqref="A44"/>
    </sheetView>
  </sheetViews>
  <sheetFormatPr defaultColWidth="9.140625" defaultRowHeight="15" x14ac:dyDescent="0.3"/>
  <cols>
    <col min="1" max="1" width="7.7109375" style="107" customWidth="1"/>
    <col min="2" max="2" width="8.140625" style="107" customWidth="1"/>
    <col min="3" max="3" width="16.28515625" style="107" customWidth="1"/>
    <col min="4" max="4" width="16.5703125" style="107" customWidth="1"/>
    <col min="5" max="5" width="14.140625" style="107" bestFit="1" customWidth="1"/>
    <col min="6" max="6" width="14.140625" style="107" customWidth="1"/>
    <col min="7" max="7" width="14.140625" style="107" bestFit="1" customWidth="1"/>
    <col min="8" max="8" width="16.28515625" style="107" bestFit="1" customWidth="1"/>
    <col min="9" max="9" width="15.28515625" style="107" customWidth="1"/>
    <col min="10" max="11" width="9.140625" style="107"/>
    <col min="12" max="12" width="6.28515625" style="107" customWidth="1"/>
    <col min="13" max="16384" width="9.140625" style="107"/>
  </cols>
  <sheetData>
    <row r="1" spans="1:12" s="106" customFormat="1" ht="18" x14ac:dyDescent="0.35">
      <c r="A1" s="104" t="s">
        <v>1224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r="2" spans="1:12" x14ac:dyDescent="0.3">
      <c r="A2" s="160" t="s">
        <v>114</v>
      </c>
    </row>
    <row r="3" spans="1:12" x14ac:dyDescent="0.3">
      <c r="A3" s="108"/>
      <c r="B3" s="108"/>
      <c r="C3" s="109"/>
      <c r="D3" s="736"/>
      <c r="E3" s="736"/>
      <c r="F3" s="736"/>
      <c r="G3" s="736"/>
      <c r="H3" s="736"/>
      <c r="I3" s="736"/>
    </row>
    <row r="4" spans="1:12" ht="51.75" customHeight="1" thickBot="1" x14ac:dyDescent="0.35">
      <c r="A4" s="110" t="s">
        <v>115</v>
      </c>
      <c r="B4" s="111" t="s">
        <v>116</v>
      </c>
      <c r="C4" s="112"/>
      <c r="D4" s="552" t="s">
        <v>1198</v>
      </c>
      <c r="E4" s="553" t="s">
        <v>1199</v>
      </c>
      <c r="F4" s="552" t="s">
        <v>1200</v>
      </c>
      <c r="G4" s="553" t="s">
        <v>1201</v>
      </c>
      <c r="H4" s="552" t="s">
        <v>1202</v>
      </c>
      <c r="I4" s="553" t="s">
        <v>1203</v>
      </c>
    </row>
    <row r="5" spans="1:12" ht="15.75" thickTop="1" x14ac:dyDescent="0.3">
      <c r="A5" s="113" t="s">
        <v>117</v>
      </c>
      <c r="B5" s="114"/>
      <c r="C5" s="115"/>
      <c r="D5" s="541">
        <v>55451740.644894399</v>
      </c>
      <c r="E5" s="554">
        <v>684.32690514629996</v>
      </c>
      <c r="F5" s="541">
        <v>21203479.2176653</v>
      </c>
      <c r="G5" s="554">
        <v>262.39384792408401</v>
      </c>
      <c r="H5" s="541">
        <v>12224551.250034099</v>
      </c>
      <c r="I5" s="554">
        <v>150.77260615040399</v>
      </c>
    </row>
    <row r="6" spans="1:12" x14ac:dyDescent="0.3">
      <c r="A6" s="116" t="s">
        <v>118</v>
      </c>
      <c r="B6" s="117"/>
      <c r="C6" s="118"/>
      <c r="D6" s="542">
        <v>10386575.769867901</v>
      </c>
      <c r="E6" s="555">
        <v>704.02368190682398</v>
      </c>
      <c r="F6" s="542">
        <v>4483453.5408635195</v>
      </c>
      <c r="G6" s="555">
        <v>289.58248439535902</v>
      </c>
      <c r="H6" s="542">
        <v>1691126.72167389</v>
      </c>
      <c r="I6" s="555">
        <v>115.85568396645</v>
      </c>
      <c r="L6" s="119"/>
    </row>
    <row r="7" spans="1:12" x14ac:dyDescent="0.3">
      <c r="A7" s="192" t="s">
        <v>118</v>
      </c>
      <c r="B7" s="120" t="s">
        <v>1205</v>
      </c>
      <c r="C7" s="121"/>
      <c r="D7" s="543">
        <v>28094.109670445101</v>
      </c>
      <c r="E7" s="556">
        <v>697.46297015751895</v>
      </c>
      <c r="F7" s="543">
        <v>10442.202133951499</v>
      </c>
      <c r="G7" s="556">
        <v>246.293618155357</v>
      </c>
      <c r="H7" s="543">
        <v>6410.0118228928404</v>
      </c>
      <c r="I7" s="556">
        <v>158.22088435754301</v>
      </c>
    </row>
    <row r="8" spans="1:12" x14ac:dyDescent="0.3">
      <c r="A8" s="192" t="s">
        <v>118</v>
      </c>
      <c r="B8" s="120" t="s">
        <v>1206</v>
      </c>
      <c r="C8" s="121"/>
      <c r="D8" s="543">
        <v>708.10398934034504</v>
      </c>
      <c r="E8" s="556">
        <v>516.84311255583305</v>
      </c>
      <c r="F8" s="543">
        <v>250.40573261960799</v>
      </c>
      <c r="G8" s="556">
        <v>180.58428285853799</v>
      </c>
      <c r="H8" s="543">
        <v>94.704873926452095</v>
      </c>
      <c r="I8" s="556">
        <v>69.283306726723396</v>
      </c>
    </row>
    <row r="9" spans="1:12" x14ac:dyDescent="0.3">
      <c r="A9" s="192" t="s">
        <v>118</v>
      </c>
      <c r="B9" s="120" t="s">
        <v>119</v>
      </c>
      <c r="C9" s="121"/>
      <c r="D9" s="543">
        <v>107624.744058939</v>
      </c>
      <c r="E9" s="556">
        <v>654.191324379501</v>
      </c>
      <c r="F9" s="543">
        <v>37746.640621047503</v>
      </c>
      <c r="G9" s="556">
        <v>215.43109253723401</v>
      </c>
      <c r="H9" s="543">
        <v>13290.1037270625</v>
      </c>
      <c r="I9" s="556">
        <v>80.201216315075499</v>
      </c>
    </row>
    <row r="10" spans="1:12" x14ac:dyDescent="0.3">
      <c r="A10" s="192" t="s">
        <v>118</v>
      </c>
      <c r="B10" s="120" t="s">
        <v>1207</v>
      </c>
      <c r="C10" s="121"/>
      <c r="D10" s="543">
        <v>159263.48878551999</v>
      </c>
      <c r="E10" s="556">
        <v>1018.4690567743</v>
      </c>
      <c r="F10" s="543">
        <v>87861.126799379796</v>
      </c>
      <c r="G10" s="556">
        <v>546.14653533806995</v>
      </c>
      <c r="H10" s="543">
        <v>28386.3049015543</v>
      </c>
      <c r="I10" s="556">
        <v>187.255604547399</v>
      </c>
    </row>
    <row r="11" spans="1:12" x14ac:dyDescent="0.3">
      <c r="A11" s="192" t="s">
        <v>118</v>
      </c>
      <c r="B11" s="120" t="s">
        <v>120</v>
      </c>
      <c r="C11" s="121"/>
      <c r="D11" s="543">
        <v>116242.43922956201</v>
      </c>
      <c r="E11" s="556">
        <v>546.54946676959105</v>
      </c>
      <c r="F11" s="543">
        <v>43493.665015984203</v>
      </c>
      <c r="G11" s="556">
        <v>197.532729550754</v>
      </c>
      <c r="H11" s="543">
        <v>15218.6823222887</v>
      </c>
      <c r="I11" s="556">
        <v>69.285968621697606</v>
      </c>
    </row>
    <row r="12" spans="1:12" x14ac:dyDescent="0.3">
      <c r="A12" s="192" t="s">
        <v>118</v>
      </c>
      <c r="B12" s="120" t="s">
        <v>1208</v>
      </c>
      <c r="C12" s="121"/>
      <c r="D12" s="543">
        <v>45211.029464793202</v>
      </c>
      <c r="E12" s="556">
        <v>796.321827945255</v>
      </c>
      <c r="F12" s="543">
        <v>16922.305940263701</v>
      </c>
      <c r="G12" s="556">
        <v>293.71815156520898</v>
      </c>
      <c r="H12" s="543">
        <v>11482.6710606495</v>
      </c>
      <c r="I12" s="556">
        <v>206.074326487543</v>
      </c>
    </row>
    <row r="13" spans="1:12" x14ac:dyDescent="0.3">
      <c r="A13" s="192" t="s">
        <v>118</v>
      </c>
      <c r="B13" s="120" t="s">
        <v>1209</v>
      </c>
      <c r="C13" s="121"/>
      <c r="D13" s="543">
        <v>114829.54846886999</v>
      </c>
      <c r="E13" s="556">
        <v>840.14031358819898</v>
      </c>
      <c r="F13" s="543">
        <v>47610.309908568597</v>
      </c>
      <c r="G13" s="556">
        <v>332.71503499509203</v>
      </c>
      <c r="H13" s="543">
        <v>32385.5590701246</v>
      </c>
      <c r="I13" s="556">
        <v>236.244480766289</v>
      </c>
    </row>
    <row r="14" spans="1:12" x14ac:dyDescent="0.3">
      <c r="A14" s="192" t="s">
        <v>118</v>
      </c>
      <c r="B14" s="120" t="s">
        <v>1210</v>
      </c>
      <c r="C14" s="121"/>
      <c r="D14" s="543">
        <v>54897.0302750958</v>
      </c>
      <c r="E14" s="556">
        <v>674.34652458956998</v>
      </c>
      <c r="F14" s="543">
        <v>21547.081928078402</v>
      </c>
      <c r="G14" s="556">
        <v>249.49746947845301</v>
      </c>
      <c r="H14" s="543">
        <v>10987.540846359199</v>
      </c>
      <c r="I14" s="556">
        <v>129.937623561805</v>
      </c>
    </row>
    <row r="15" spans="1:12" x14ac:dyDescent="0.3">
      <c r="A15" s="192" t="s">
        <v>118</v>
      </c>
      <c r="B15" s="120" t="s">
        <v>1211</v>
      </c>
      <c r="C15" s="121"/>
      <c r="D15" s="543">
        <v>9400.4179581543394</v>
      </c>
      <c r="E15" s="556">
        <v>498.42007250407403</v>
      </c>
      <c r="F15" s="543">
        <v>2503.8968600272101</v>
      </c>
      <c r="G15" s="556">
        <v>132.09170147974299</v>
      </c>
      <c r="H15" s="543">
        <v>1222.4310815091901</v>
      </c>
      <c r="I15" s="556">
        <v>69.718440272874503</v>
      </c>
    </row>
    <row r="16" spans="1:12" x14ac:dyDescent="0.3">
      <c r="A16" s="192" t="s">
        <v>118</v>
      </c>
      <c r="B16" s="120" t="s">
        <v>1212</v>
      </c>
      <c r="C16" s="121"/>
      <c r="D16" s="543">
        <v>153431.09369252101</v>
      </c>
      <c r="E16" s="556">
        <v>791.738431601804</v>
      </c>
      <c r="F16" s="543">
        <v>73703.089332223506</v>
      </c>
      <c r="G16" s="556">
        <v>364.17137408280598</v>
      </c>
      <c r="H16" s="543">
        <v>22203.084794756302</v>
      </c>
      <c r="I16" s="556">
        <v>114.2162291958</v>
      </c>
    </row>
    <row r="17" spans="1:9" x14ac:dyDescent="0.3">
      <c r="A17" s="192" t="s">
        <v>118</v>
      </c>
      <c r="B17" s="120" t="s">
        <v>121</v>
      </c>
      <c r="C17" s="121"/>
      <c r="D17" s="543">
        <v>65154.986541768798</v>
      </c>
      <c r="E17" s="556">
        <v>608.84008334968701</v>
      </c>
      <c r="F17" s="543">
        <v>22682.804324536199</v>
      </c>
      <c r="G17" s="556">
        <v>207.38449182907601</v>
      </c>
      <c r="H17" s="543">
        <v>7749.1478090167602</v>
      </c>
      <c r="I17" s="556">
        <v>72.445521313651597</v>
      </c>
    </row>
    <row r="18" spans="1:9" x14ac:dyDescent="0.3">
      <c r="A18" s="193" t="s">
        <v>118</v>
      </c>
      <c r="B18" s="122" t="s">
        <v>1213</v>
      </c>
      <c r="C18" s="123"/>
      <c r="D18" s="544">
        <v>25591.478272810298</v>
      </c>
      <c r="E18" s="557">
        <v>1021.2457129821</v>
      </c>
      <c r="F18" s="544">
        <v>15949.7109365532</v>
      </c>
      <c r="G18" s="557">
        <v>594.61427374838399</v>
      </c>
      <c r="H18" s="544">
        <v>2333.2891464621798</v>
      </c>
      <c r="I18" s="557">
        <v>100.61512557034</v>
      </c>
    </row>
    <row r="19" spans="1:9" x14ac:dyDescent="0.3">
      <c r="A19" s="193" t="s">
        <v>118</v>
      </c>
      <c r="B19" s="122" t="s">
        <v>122</v>
      </c>
      <c r="C19" s="123"/>
      <c r="D19" s="544">
        <v>71489.829945618694</v>
      </c>
      <c r="E19" s="557">
        <v>630.35370630423404</v>
      </c>
      <c r="F19" s="544">
        <v>29663.207614895</v>
      </c>
      <c r="G19" s="557">
        <v>247.91150150634701</v>
      </c>
      <c r="H19" s="544">
        <v>10007.176443468399</v>
      </c>
      <c r="I19" s="557">
        <v>89.908533587665303</v>
      </c>
    </row>
    <row r="20" spans="1:9" x14ac:dyDescent="0.3">
      <c r="A20" s="193" t="s">
        <v>118</v>
      </c>
      <c r="B20" s="122" t="s">
        <v>123</v>
      </c>
      <c r="C20" s="123"/>
      <c r="D20" s="544">
        <v>630635.04008278798</v>
      </c>
      <c r="E20" s="557">
        <v>499.58777714374003</v>
      </c>
      <c r="F20" s="544">
        <v>227285.58096540501</v>
      </c>
      <c r="G20" s="557">
        <v>170.46515169949501</v>
      </c>
      <c r="H20" s="544">
        <v>79428.2950569885</v>
      </c>
      <c r="I20" s="557">
        <v>61.435517997855499</v>
      </c>
    </row>
    <row r="21" spans="1:9" x14ac:dyDescent="0.3">
      <c r="A21" s="193" t="s">
        <v>118</v>
      </c>
      <c r="B21" s="122" t="s">
        <v>124</v>
      </c>
      <c r="C21" s="123"/>
      <c r="D21" s="544">
        <v>1070359.8425066399</v>
      </c>
      <c r="E21" s="557">
        <v>605.34643274940595</v>
      </c>
      <c r="F21" s="544">
        <v>458738.16447603097</v>
      </c>
      <c r="G21" s="557">
        <v>242.935450291866</v>
      </c>
      <c r="H21" s="544">
        <v>135705.467350883</v>
      </c>
      <c r="I21" s="557">
        <v>76.5272677665168</v>
      </c>
    </row>
    <row r="22" spans="1:9" x14ac:dyDescent="0.3">
      <c r="A22" s="193" t="s">
        <v>118</v>
      </c>
      <c r="B22" s="122" t="s">
        <v>125</v>
      </c>
      <c r="C22" s="123"/>
      <c r="D22" s="544">
        <v>124184.078124437</v>
      </c>
      <c r="E22" s="557">
        <v>558.65386466593702</v>
      </c>
      <c r="F22" s="544">
        <v>45113.712908510002</v>
      </c>
      <c r="G22" s="557">
        <v>190.412949075413</v>
      </c>
      <c r="H22" s="544">
        <v>21906.436470681201</v>
      </c>
      <c r="I22" s="557">
        <v>89.423327637855706</v>
      </c>
    </row>
    <row r="23" spans="1:9" x14ac:dyDescent="0.3">
      <c r="A23" s="193" t="s">
        <v>118</v>
      </c>
      <c r="B23" s="122" t="s">
        <v>126</v>
      </c>
      <c r="C23" s="123"/>
      <c r="D23" s="544">
        <v>146939.693472916</v>
      </c>
      <c r="E23" s="557">
        <v>816.79667931210895</v>
      </c>
      <c r="F23" s="544">
        <v>62411.926797525601</v>
      </c>
      <c r="G23" s="557">
        <v>325.80810784310898</v>
      </c>
      <c r="H23" s="544">
        <v>26262.413080431699</v>
      </c>
      <c r="I23" s="557">
        <v>146.33604461665399</v>
      </c>
    </row>
    <row r="24" spans="1:9" x14ac:dyDescent="0.3">
      <c r="A24" s="193" t="s">
        <v>118</v>
      </c>
      <c r="B24" s="122" t="s">
        <v>127</v>
      </c>
      <c r="C24" s="123"/>
      <c r="D24" s="544">
        <v>39738.322949136302</v>
      </c>
      <c r="E24" s="557">
        <v>552.40977207492904</v>
      </c>
      <c r="F24" s="544">
        <v>14498.0555004333</v>
      </c>
      <c r="G24" s="557">
        <v>199.00098709294201</v>
      </c>
      <c r="H24" s="544">
        <v>4224.9216831724498</v>
      </c>
      <c r="I24" s="557">
        <v>60.228250943645001</v>
      </c>
    </row>
    <row r="25" spans="1:9" x14ac:dyDescent="0.3">
      <c r="A25" s="193" t="s">
        <v>118</v>
      </c>
      <c r="B25" s="122" t="s">
        <v>128</v>
      </c>
      <c r="C25" s="123"/>
      <c r="D25" s="544">
        <v>879387.51704763796</v>
      </c>
      <c r="E25" s="557">
        <v>718.81388924338296</v>
      </c>
      <c r="F25" s="544">
        <v>319847.479049413</v>
      </c>
      <c r="G25" s="557">
        <v>241.14040407550101</v>
      </c>
      <c r="H25" s="544">
        <v>94074.173596166802</v>
      </c>
      <c r="I25" s="557">
        <v>68.896419466360101</v>
      </c>
    </row>
    <row r="26" spans="1:9" x14ac:dyDescent="0.3">
      <c r="A26" s="193" t="s">
        <v>118</v>
      </c>
      <c r="B26" s="122" t="s">
        <v>1214</v>
      </c>
      <c r="C26" s="123"/>
      <c r="D26" s="544">
        <v>34869.142543856397</v>
      </c>
      <c r="E26" s="557">
        <v>909.95916367205598</v>
      </c>
      <c r="F26" s="544">
        <v>17763.7573263962</v>
      </c>
      <c r="G26" s="557">
        <v>432.50859664868</v>
      </c>
      <c r="H26" s="544">
        <v>6989.9145526374696</v>
      </c>
      <c r="I26" s="557">
        <v>183.59488120412399</v>
      </c>
    </row>
    <row r="27" spans="1:9" x14ac:dyDescent="0.3">
      <c r="A27" s="193" t="s">
        <v>118</v>
      </c>
      <c r="B27" s="122" t="s">
        <v>1215</v>
      </c>
      <c r="C27" s="123"/>
      <c r="D27" s="544">
        <v>49870.801249217198</v>
      </c>
      <c r="E27" s="557">
        <v>899.50693369630903</v>
      </c>
      <c r="F27" s="544">
        <v>25844.161480667401</v>
      </c>
      <c r="G27" s="557">
        <v>430.97999671404102</v>
      </c>
      <c r="H27" s="544">
        <v>9369.4298921690806</v>
      </c>
      <c r="I27" s="557">
        <v>173.35876472266401</v>
      </c>
    </row>
    <row r="28" spans="1:9" x14ac:dyDescent="0.3">
      <c r="A28" s="193" t="s">
        <v>118</v>
      </c>
      <c r="B28" s="122" t="s">
        <v>1216</v>
      </c>
      <c r="C28" s="123"/>
      <c r="D28" s="544">
        <v>4989.6609684167497</v>
      </c>
      <c r="E28" s="557">
        <v>522.74903355100105</v>
      </c>
      <c r="F28" s="544">
        <v>1428.69983848415</v>
      </c>
      <c r="G28" s="557">
        <v>145.593489428015</v>
      </c>
      <c r="H28" s="544">
        <v>595.772221503786</v>
      </c>
      <c r="I28" s="557">
        <v>61.4386634310817</v>
      </c>
    </row>
    <row r="29" spans="1:9" x14ac:dyDescent="0.3">
      <c r="A29" s="193" t="s">
        <v>118</v>
      </c>
      <c r="B29" s="122" t="s">
        <v>1217</v>
      </c>
      <c r="C29" s="123"/>
      <c r="D29" s="544">
        <v>4515.2868825680498</v>
      </c>
      <c r="E29" s="557">
        <v>524.23072157421905</v>
      </c>
      <c r="F29" s="544">
        <v>1334.00795907872</v>
      </c>
      <c r="G29" s="557">
        <v>152.03465562580601</v>
      </c>
      <c r="H29" s="544">
        <v>608.17090970399704</v>
      </c>
      <c r="I29" s="557">
        <v>71.276243708463895</v>
      </c>
    </row>
    <row r="30" spans="1:9" x14ac:dyDescent="0.3">
      <c r="A30" s="193" t="s">
        <v>118</v>
      </c>
      <c r="B30" s="122" t="s">
        <v>1218</v>
      </c>
      <c r="C30" s="123"/>
      <c r="D30" s="544">
        <v>52873.563154540097</v>
      </c>
      <c r="E30" s="557">
        <v>934.13711106654898</v>
      </c>
      <c r="F30" s="544">
        <v>28056.304254694602</v>
      </c>
      <c r="G30" s="557">
        <v>488.36133999252701</v>
      </c>
      <c r="H30" s="544">
        <v>9412.6995023422405</v>
      </c>
      <c r="I30" s="557">
        <v>169.524134105223</v>
      </c>
    </row>
    <row r="31" spans="1:9" x14ac:dyDescent="0.3">
      <c r="A31" s="193" t="s">
        <v>118</v>
      </c>
      <c r="B31" s="122" t="s">
        <v>1219</v>
      </c>
      <c r="C31" s="123"/>
      <c r="D31" s="544">
        <v>7759.7634802537495</v>
      </c>
      <c r="E31" s="557">
        <v>822.19698888056405</v>
      </c>
      <c r="F31" s="544">
        <v>2838.34587573626</v>
      </c>
      <c r="G31" s="557">
        <v>294.81255195119201</v>
      </c>
      <c r="H31" s="544">
        <v>2134.9509219448701</v>
      </c>
      <c r="I31" s="557">
        <v>232.74364006483</v>
      </c>
    </row>
    <row r="32" spans="1:9" x14ac:dyDescent="0.3">
      <c r="A32" s="193" t="s">
        <v>118</v>
      </c>
      <c r="B32" s="122" t="s">
        <v>129</v>
      </c>
      <c r="C32" s="123"/>
      <c r="D32" s="544">
        <v>193681.25602233101</v>
      </c>
      <c r="E32" s="557">
        <v>610.68990935565205</v>
      </c>
      <c r="F32" s="544">
        <v>85280.680116476899</v>
      </c>
      <c r="G32" s="557">
        <v>267.17069995481</v>
      </c>
      <c r="H32" s="544">
        <v>23174.301734619101</v>
      </c>
      <c r="I32" s="557">
        <v>73.474271353769396</v>
      </c>
    </row>
    <row r="33" spans="1:15" x14ac:dyDescent="0.3">
      <c r="A33" s="193" t="s">
        <v>118</v>
      </c>
      <c r="B33" s="122" t="s">
        <v>1220</v>
      </c>
      <c r="C33" s="123"/>
      <c r="D33" s="544">
        <v>24503.250813498798</v>
      </c>
      <c r="E33" s="557">
        <v>806.66051138554803</v>
      </c>
      <c r="F33" s="544">
        <v>8524.1452906475097</v>
      </c>
      <c r="G33" s="557">
        <v>280.69075976824797</v>
      </c>
      <c r="H33" s="544">
        <v>7528.5719389651904</v>
      </c>
      <c r="I33" s="557">
        <v>259.260786464484</v>
      </c>
    </row>
    <row r="34" spans="1:15" x14ac:dyDescent="0.3">
      <c r="A34" s="193" t="s">
        <v>118</v>
      </c>
      <c r="B34" s="122" t="s">
        <v>130</v>
      </c>
      <c r="C34" s="123"/>
      <c r="D34" s="544">
        <v>54929.678528192999</v>
      </c>
      <c r="E34" s="557">
        <v>626.285261584095</v>
      </c>
      <c r="F34" s="544">
        <v>17012.176649499401</v>
      </c>
      <c r="G34" s="557">
        <v>185.02924736534001</v>
      </c>
      <c r="H34" s="544">
        <v>7987.9356515633499</v>
      </c>
      <c r="I34" s="557">
        <v>89.739987404487294</v>
      </c>
    </row>
    <row r="35" spans="1:15" x14ac:dyDescent="0.3">
      <c r="A35" s="193" t="s">
        <v>118</v>
      </c>
      <c r="B35" s="122" t="s">
        <v>131</v>
      </c>
      <c r="C35" s="123"/>
      <c r="D35" s="544">
        <v>344392.21502938401</v>
      </c>
      <c r="E35" s="557">
        <v>526.82827514445796</v>
      </c>
      <c r="F35" s="544">
        <v>85753.6804980366</v>
      </c>
      <c r="G35" s="557">
        <v>124.76783664759699</v>
      </c>
      <c r="H35" s="544">
        <v>74455.086101633002</v>
      </c>
      <c r="I35" s="557">
        <v>113.416420493546</v>
      </c>
    </row>
    <row r="36" spans="1:15" x14ac:dyDescent="0.3">
      <c r="A36" s="193" t="s">
        <v>118</v>
      </c>
      <c r="B36" s="122" t="s">
        <v>132</v>
      </c>
      <c r="C36" s="123"/>
      <c r="D36" s="544">
        <v>96118.635539609604</v>
      </c>
      <c r="E36" s="557">
        <v>435.10081750673299</v>
      </c>
      <c r="F36" s="544">
        <v>19264.444583590699</v>
      </c>
      <c r="G36" s="557">
        <v>82.665307975681003</v>
      </c>
      <c r="H36" s="544">
        <v>18185.893899898801</v>
      </c>
      <c r="I36" s="557">
        <v>76.556487621550403</v>
      </c>
    </row>
    <row r="37" spans="1:15" x14ac:dyDescent="0.3">
      <c r="A37" s="193" t="s">
        <v>118</v>
      </c>
      <c r="B37" s="122" t="s">
        <v>133</v>
      </c>
      <c r="C37" s="123"/>
      <c r="D37" s="544">
        <v>274481.82869814202</v>
      </c>
      <c r="E37" s="557">
        <v>776.38330534957095</v>
      </c>
      <c r="F37" s="544">
        <v>109536.87944914</v>
      </c>
      <c r="G37" s="557">
        <v>292.96327826840701</v>
      </c>
      <c r="H37" s="544">
        <v>66929.911289625001</v>
      </c>
      <c r="I37" s="557">
        <v>184.43063581440401</v>
      </c>
    </row>
    <row r="38" spans="1:15" x14ac:dyDescent="0.3">
      <c r="A38" s="193" t="s">
        <v>118</v>
      </c>
      <c r="B38" s="122" t="s">
        <v>134</v>
      </c>
      <c r="C38" s="123"/>
      <c r="D38" s="544">
        <v>2256855.1122396402</v>
      </c>
      <c r="E38" s="557">
        <v>986.94817708204698</v>
      </c>
      <c r="F38" s="544">
        <v>1099256.09989224</v>
      </c>
      <c r="G38" s="557">
        <v>470.08601548959098</v>
      </c>
      <c r="H38" s="544">
        <v>445959.01076777402</v>
      </c>
      <c r="I38" s="557">
        <v>198.12678263732201</v>
      </c>
    </row>
    <row r="39" spans="1:15" x14ac:dyDescent="0.3">
      <c r="A39" s="193" t="s">
        <v>118</v>
      </c>
      <c r="B39" s="122" t="s">
        <v>1221</v>
      </c>
      <c r="C39" s="123"/>
      <c r="D39" s="544">
        <v>135707.21089139901</v>
      </c>
      <c r="E39" s="557">
        <v>920.445317738928</v>
      </c>
      <c r="F39" s="544">
        <v>60264.8944192696</v>
      </c>
      <c r="G39" s="557">
        <v>405.75789533976399</v>
      </c>
      <c r="H39" s="544">
        <v>30995.133631462799</v>
      </c>
      <c r="I39" s="557">
        <v>206.74734132040001</v>
      </c>
    </row>
    <row r="40" spans="1:15" x14ac:dyDescent="0.3">
      <c r="A40" s="193" t="s">
        <v>118</v>
      </c>
      <c r="B40" s="122" t="s">
        <v>1222</v>
      </c>
      <c r="C40" s="123"/>
      <c r="D40" s="544">
        <v>62150.480118496402</v>
      </c>
      <c r="E40" s="557">
        <v>704.66525855552504</v>
      </c>
      <c r="F40" s="544">
        <v>26585.6923054709</v>
      </c>
      <c r="G40" s="557">
        <v>296.52926912761501</v>
      </c>
      <c r="H40" s="544">
        <v>12293.1862541833</v>
      </c>
      <c r="I40" s="557">
        <v>140.52556764765299</v>
      </c>
    </row>
    <row r="41" spans="1:15" x14ac:dyDescent="0.3">
      <c r="A41" s="193" t="s">
        <v>118</v>
      </c>
      <c r="B41" s="122" t="s">
        <v>1223</v>
      </c>
      <c r="C41" s="123"/>
      <c r="D41" s="544">
        <v>26236.9815044057</v>
      </c>
      <c r="E41" s="557">
        <v>661.73427760839604</v>
      </c>
      <c r="F41" s="544">
        <v>10913.003383490301</v>
      </c>
      <c r="G41" s="557">
        <v>257.58462308822999</v>
      </c>
      <c r="H41" s="544">
        <v>3628.5457678776202</v>
      </c>
      <c r="I41" s="557">
        <v>88.850584022702293</v>
      </c>
    </row>
    <row r="42" spans="1:15" x14ac:dyDescent="0.3">
      <c r="A42" s="193" t="s">
        <v>118</v>
      </c>
      <c r="B42" s="122" t="s">
        <v>135</v>
      </c>
      <c r="C42" s="123"/>
      <c r="D42" s="544">
        <v>457182.66996092198</v>
      </c>
      <c r="E42" s="557">
        <v>516.35959681164002</v>
      </c>
      <c r="F42" s="544">
        <v>166333.56161090301</v>
      </c>
      <c r="G42" s="557">
        <v>182.13738096122299</v>
      </c>
      <c r="H42" s="544">
        <v>61101.906706508496</v>
      </c>
      <c r="I42" s="557">
        <v>65.358607255763502</v>
      </c>
    </row>
    <row r="43" spans="1:15" x14ac:dyDescent="0.3">
      <c r="A43" s="193" t="s">
        <v>118</v>
      </c>
      <c r="B43" s="122" t="s">
        <v>136</v>
      </c>
      <c r="C43" s="123"/>
      <c r="D43" s="544">
        <v>114074.004966622</v>
      </c>
      <c r="E43" s="557">
        <v>597.60905933804997</v>
      </c>
      <c r="F43" s="544">
        <v>38483.7358433474</v>
      </c>
      <c r="G43" s="557">
        <v>187.79798486006001</v>
      </c>
      <c r="H43" s="544">
        <v>15721.2872048793</v>
      </c>
      <c r="I43" s="557">
        <v>81.140132642710597</v>
      </c>
    </row>
    <row r="44" spans="1:15" x14ac:dyDescent="0.3">
      <c r="A44" s="193" t="s">
        <v>118</v>
      </c>
      <c r="B44" s="122" t="s">
        <v>137</v>
      </c>
      <c r="C44" s="123"/>
      <c r="D44" s="544">
        <v>83445.253738807805</v>
      </c>
      <c r="E44" s="557">
        <v>511.726320409322</v>
      </c>
      <c r="F44" s="544">
        <v>29752.3740079173</v>
      </c>
      <c r="G44" s="557">
        <v>173.99731038819499</v>
      </c>
      <c r="H44" s="544">
        <v>9791.6817641017005</v>
      </c>
      <c r="I44" s="557">
        <v>58.8950148633838</v>
      </c>
    </row>
    <row r="45" spans="1:15" x14ac:dyDescent="0.3">
      <c r="A45" s="193" t="s">
        <v>118</v>
      </c>
      <c r="B45" s="122" t="s">
        <v>138</v>
      </c>
      <c r="C45" s="123"/>
      <c r="D45" s="544">
        <v>844878.98557255405</v>
      </c>
      <c r="E45" s="557">
        <v>1139.69184943036</v>
      </c>
      <c r="F45" s="544">
        <v>499576.90355476103</v>
      </c>
      <c r="G45" s="557">
        <v>654.27760939654195</v>
      </c>
      <c r="H45" s="544">
        <v>127477.267740913</v>
      </c>
      <c r="I45" s="557">
        <v>182.025582063587</v>
      </c>
    </row>
    <row r="46" spans="1:15" x14ac:dyDescent="0.3">
      <c r="A46" s="194" t="s">
        <v>118</v>
      </c>
      <c r="B46" s="124" t="s">
        <v>4</v>
      </c>
      <c r="C46" s="125"/>
      <c r="D46" s="545">
        <v>642508.17028959701</v>
      </c>
      <c r="E46" s="558">
        <v>556.68547039805901</v>
      </c>
      <c r="F46" s="545">
        <v>218032.305844808</v>
      </c>
      <c r="G46" s="558">
        <v>182.99010684772699</v>
      </c>
      <c r="H46" s="545">
        <v>74187.052261897799</v>
      </c>
      <c r="I46" s="558">
        <v>62.597711468911299</v>
      </c>
      <c r="L46" s="188"/>
      <c r="O46" s="188"/>
    </row>
    <row r="47" spans="1:15" x14ac:dyDescent="0.3">
      <c r="A47" s="194" t="s">
        <v>118</v>
      </c>
      <c r="B47" s="195" t="s">
        <v>4</v>
      </c>
      <c r="C47" s="126" t="s">
        <v>0</v>
      </c>
      <c r="D47" s="546">
        <v>537232.43803334201</v>
      </c>
      <c r="E47" s="559">
        <v>559.87865592277501</v>
      </c>
      <c r="F47" s="546">
        <v>180133.218826261</v>
      </c>
      <c r="G47" s="559">
        <v>181.77450257083501</v>
      </c>
      <c r="H47" s="546">
        <v>58899.7882465125</v>
      </c>
      <c r="I47" s="559">
        <v>59.690012505061603</v>
      </c>
      <c r="L47" s="188"/>
      <c r="O47" s="188"/>
    </row>
    <row r="48" spans="1:15" x14ac:dyDescent="0.3">
      <c r="A48" s="194" t="s">
        <v>118</v>
      </c>
      <c r="B48" s="195" t="s">
        <v>4</v>
      </c>
      <c r="C48" s="126" t="s">
        <v>1</v>
      </c>
      <c r="D48" s="546">
        <v>56499.6808758767</v>
      </c>
      <c r="E48" s="559">
        <v>551.87598910463498</v>
      </c>
      <c r="F48" s="546">
        <v>19880.486771387299</v>
      </c>
      <c r="G48" s="559">
        <v>189.138251872572</v>
      </c>
      <c r="H48" s="546">
        <v>9071.2777811387296</v>
      </c>
      <c r="I48" s="559">
        <v>86.731865530570204</v>
      </c>
      <c r="L48" s="188"/>
      <c r="O48" s="188"/>
    </row>
    <row r="49" spans="1:15" x14ac:dyDescent="0.3">
      <c r="A49" s="194" t="s">
        <v>118</v>
      </c>
      <c r="B49" s="195" t="s">
        <v>4</v>
      </c>
      <c r="C49" s="126" t="s">
        <v>2</v>
      </c>
      <c r="D49" s="546">
        <v>32178.619702227901</v>
      </c>
      <c r="E49" s="559">
        <v>525.67988118945198</v>
      </c>
      <c r="F49" s="546">
        <v>12045.592804743999</v>
      </c>
      <c r="G49" s="559">
        <v>189.972076481812</v>
      </c>
      <c r="H49" s="546">
        <v>3998.5543562129401</v>
      </c>
      <c r="I49" s="559">
        <v>65.240550951428105</v>
      </c>
      <c r="L49" s="188"/>
      <c r="O49" s="188"/>
    </row>
    <row r="50" spans="1:15" x14ac:dyDescent="0.3">
      <c r="A50" s="194" t="s">
        <v>118</v>
      </c>
      <c r="B50" s="195" t="s">
        <v>4</v>
      </c>
      <c r="C50" s="126" t="s">
        <v>3</v>
      </c>
      <c r="D50" s="546">
        <v>16597.431678151101</v>
      </c>
      <c r="E50" s="559">
        <v>532.66421216195101</v>
      </c>
      <c r="F50" s="546">
        <v>5973.0074424157401</v>
      </c>
      <c r="G50" s="559">
        <v>187.27668933641701</v>
      </c>
      <c r="H50" s="546">
        <v>2217.4318780335502</v>
      </c>
      <c r="I50" s="559">
        <v>70.495598848815305</v>
      </c>
      <c r="L50" s="188"/>
      <c r="O50" s="188"/>
    </row>
    <row r="51" spans="1:15" x14ac:dyDescent="0.3">
      <c r="A51" s="129" t="s">
        <v>139</v>
      </c>
      <c r="B51" s="130"/>
      <c r="C51" s="131"/>
      <c r="D51" s="547">
        <v>4103135.4964254498</v>
      </c>
      <c r="E51" s="560">
        <v>686.44521925306697</v>
      </c>
      <c r="F51" s="547">
        <v>1089946.73350691</v>
      </c>
      <c r="G51" s="560">
        <v>177.69015590377199</v>
      </c>
      <c r="H51" s="547">
        <v>498550.99225148198</v>
      </c>
      <c r="I51" s="560">
        <v>84.790651512892595</v>
      </c>
    </row>
    <row r="52" spans="1:15" x14ac:dyDescent="0.3">
      <c r="A52" s="196" t="s">
        <v>139</v>
      </c>
      <c r="B52" s="122" t="s">
        <v>140</v>
      </c>
      <c r="C52" s="123"/>
      <c r="D52" s="544">
        <v>408830.55786510801</v>
      </c>
      <c r="E52" s="557">
        <v>627.428409309073</v>
      </c>
      <c r="F52" s="544">
        <v>130012.64323010499</v>
      </c>
      <c r="G52" s="557">
        <v>196.048678398417</v>
      </c>
      <c r="H52" s="544">
        <v>42740.370831636297</v>
      </c>
      <c r="I52" s="557">
        <v>66.675554370877506</v>
      </c>
    </row>
    <row r="53" spans="1:15" x14ac:dyDescent="0.3">
      <c r="A53" s="196" t="s">
        <v>139</v>
      </c>
      <c r="B53" s="122" t="s">
        <v>141</v>
      </c>
      <c r="C53" s="123"/>
      <c r="D53" s="544">
        <v>3693571.2026246102</v>
      </c>
      <c r="E53" s="557">
        <v>693.48277939077104</v>
      </c>
      <c r="F53" s="544">
        <v>959513.56423001504</v>
      </c>
      <c r="G53" s="557">
        <v>175.48223730583601</v>
      </c>
      <c r="H53" s="544">
        <v>455716.798775576</v>
      </c>
      <c r="I53" s="557">
        <v>86.959718680156598</v>
      </c>
    </row>
    <row r="54" spans="1:15" x14ac:dyDescent="0.3">
      <c r="A54" s="129" t="s">
        <v>142</v>
      </c>
      <c r="B54" s="132"/>
      <c r="C54" s="131"/>
      <c r="D54" s="547">
        <v>2803489.3066162998</v>
      </c>
      <c r="E54" s="560">
        <v>481.18421724930101</v>
      </c>
      <c r="F54" s="547">
        <v>937445.73070652096</v>
      </c>
      <c r="G54" s="560">
        <v>160.70407464235899</v>
      </c>
      <c r="H54" s="547">
        <v>638075.86163687205</v>
      </c>
      <c r="I54" s="560">
        <v>109.223405703908</v>
      </c>
    </row>
    <row r="55" spans="1:15" x14ac:dyDescent="0.3">
      <c r="A55" s="196" t="s">
        <v>142</v>
      </c>
      <c r="B55" s="122" t="s">
        <v>143</v>
      </c>
      <c r="C55" s="123"/>
      <c r="D55" s="544">
        <v>1095891.03851425</v>
      </c>
      <c r="E55" s="557">
        <v>474.86862323495802</v>
      </c>
      <c r="F55" s="544">
        <v>260661.244361761</v>
      </c>
      <c r="G55" s="557">
        <v>109.935442122121</v>
      </c>
      <c r="H55" s="544">
        <v>295510.47312030999</v>
      </c>
      <c r="I55" s="557">
        <v>126.964607424078</v>
      </c>
    </row>
    <row r="56" spans="1:15" x14ac:dyDescent="0.3">
      <c r="A56" s="129" t="s">
        <v>144</v>
      </c>
      <c r="B56" s="132"/>
      <c r="C56" s="131"/>
      <c r="D56" s="547">
        <v>32376834.335060701</v>
      </c>
      <c r="E56" s="560">
        <v>685.81551875768696</v>
      </c>
      <c r="F56" s="547">
        <v>12543833.3536087</v>
      </c>
      <c r="G56" s="560">
        <v>269.681035216483</v>
      </c>
      <c r="H56" s="547">
        <v>8111043.9551225696</v>
      </c>
      <c r="I56" s="560">
        <v>170.87563012058899</v>
      </c>
    </row>
    <row r="57" spans="1:15" x14ac:dyDescent="0.3">
      <c r="A57" s="197" t="s">
        <v>144</v>
      </c>
      <c r="B57" s="133" t="s">
        <v>145</v>
      </c>
      <c r="C57" s="134"/>
      <c r="D57" s="548">
        <v>12341073.622696299</v>
      </c>
      <c r="E57" s="561">
        <v>652.21303750483503</v>
      </c>
      <c r="F57" s="548">
        <v>3500281.40853447</v>
      </c>
      <c r="G57" s="561">
        <v>197.39362906579299</v>
      </c>
      <c r="H57" s="548">
        <v>3935181.8894399898</v>
      </c>
      <c r="I57" s="561">
        <v>200.84484604288801</v>
      </c>
    </row>
    <row r="58" spans="1:15" x14ac:dyDescent="0.3">
      <c r="A58" s="197" t="s">
        <v>144</v>
      </c>
      <c r="B58" s="133" t="s">
        <v>146</v>
      </c>
      <c r="C58" s="134"/>
      <c r="D58" s="548">
        <v>8746952.7953377999</v>
      </c>
      <c r="E58" s="561">
        <v>761.33892459284596</v>
      </c>
      <c r="F58" s="548">
        <v>4742990.7954371898</v>
      </c>
      <c r="G58" s="561">
        <v>427.41141072602198</v>
      </c>
      <c r="H58" s="548">
        <v>1291245.0490892399</v>
      </c>
      <c r="I58" s="561">
        <v>110.70632965458501</v>
      </c>
    </row>
    <row r="59" spans="1:15" x14ac:dyDescent="0.3">
      <c r="A59" s="197" t="s">
        <v>144</v>
      </c>
      <c r="B59" s="133" t="s">
        <v>147</v>
      </c>
      <c r="C59" s="134"/>
      <c r="D59" s="548">
        <v>1537274.5815526</v>
      </c>
      <c r="E59" s="561">
        <v>538.09895508347097</v>
      </c>
      <c r="F59" s="548">
        <v>436410.57071205199</v>
      </c>
      <c r="G59" s="561">
        <v>126.29559141526801</v>
      </c>
      <c r="H59" s="548">
        <v>405021.61945673497</v>
      </c>
      <c r="I59" s="561">
        <v>145.78237016605999</v>
      </c>
    </row>
    <row r="60" spans="1:15" x14ac:dyDescent="0.3">
      <c r="A60" s="197" t="s">
        <v>144</v>
      </c>
      <c r="B60" s="133" t="s">
        <v>148</v>
      </c>
      <c r="C60" s="134"/>
      <c r="D60" s="548">
        <v>574814.06007116602</v>
      </c>
      <c r="E60" s="561">
        <v>662.95810098783795</v>
      </c>
      <c r="F60" s="548">
        <v>281416.73168329801</v>
      </c>
      <c r="G60" s="561">
        <v>325.48413486611997</v>
      </c>
      <c r="H60" s="548">
        <v>125344.64478582</v>
      </c>
      <c r="I60" s="561">
        <v>145.56091055376601</v>
      </c>
    </row>
    <row r="61" spans="1:15" x14ac:dyDescent="0.3">
      <c r="A61" s="197" t="s">
        <v>144</v>
      </c>
      <c r="B61" s="133" t="s">
        <v>149</v>
      </c>
      <c r="C61" s="134"/>
      <c r="D61" s="548">
        <v>54087.729950991299</v>
      </c>
      <c r="E61" s="561">
        <v>1121.4611425227099</v>
      </c>
      <c r="F61" s="548">
        <v>27614.030360615601</v>
      </c>
      <c r="G61" s="561">
        <v>654.00300363173801</v>
      </c>
      <c r="H61" s="548">
        <v>14481.895056081101</v>
      </c>
      <c r="I61" s="561">
        <v>262.18326450132997</v>
      </c>
    </row>
    <row r="62" spans="1:15" x14ac:dyDescent="0.3">
      <c r="A62" s="137" t="s">
        <v>150</v>
      </c>
      <c r="B62" s="138"/>
      <c r="C62" s="139"/>
      <c r="D62" s="549">
        <v>5341703.17030566</v>
      </c>
      <c r="E62" s="562">
        <v>736.98986721209599</v>
      </c>
      <c r="F62" s="549">
        <v>2006179.09031071</v>
      </c>
      <c r="G62" s="562">
        <v>337.85044782514302</v>
      </c>
      <c r="H62" s="549">
        <v>1208519.63681535</v>
      </c>
      <c r="I62" s="562">
        <v>172.31863629681899</v>
      </c>
    </row>
    <row r="63" spans="1:15" x14ac:dyDescent="0.3">
      <c r="A63" s="198" t="s">
        <v>150</v>
      </c>
      <c r="B63" s="135" t="s">
        <v>151</v>
      </c>
      <c r="C63" s="136"/>
      <c r="D63" s="550">
        <v>309574.84085259301</v>
      </c>
      <c r="E63" s="563">
        <v>677.80275397350294</v>
      </c>
      <c r="F63" s="550">
        <v>106721.258598995</v>
      </c>
      <c r="G63" s="563">
        <v>244.17051700575701</v>
      </c>
      <c r="H63" s="550">
        <v>70795.668994509295</v>
      </c>
      <c r="I63" s="563">
        <v>161.99241757340801</v>
      </c>
    </row>
    <row r="64" spans="1:15" x14ac:dyDescent="0.3">
      <c r="A64" s="137" t="s">
        <v>152</v>
      </c>
      <c r="B64" s="138"/>
      <c r="C64" s="139"/>
      <c r="D64" s="549">
        <v>331884.367806144</v>
      </c>
      <c r="E64" s="562">
        <v>707.80558742526796</v>
      </c>
      <c r="F64" s="549">
        <v>164210.94718967701</v>
      </c>
      <c r="G64" s="562">
        <v>345.24032866582399</v>
      </c>
      <c r="H64" s="549">
        <v>30177.984728608</v>
      </c>
      <c r="I64" s="562">
        <v>65.120040459084606</v>
      </c>
    </row>
    <row r="65" spans="1:9" x14ac:dyDescent="0.3">
      <c r="A65" s="193" t="s">
        <v>152</v>
      </c>
      <c r="B65" s="122" t="s">
        <v>153</v>
      </c>
      <c r="C65" s="123"/>
      <c r="D65" s="544">
        <v>284765.88932110002</v>
      </c>
      <c r="E65" s="557">
        <v>721.46102160957196</v>
      </c>
      <c r="F65" s="544">
        <v>143991.45333444799</v>
      </c>
      <c r="G65" s="557">
        <v>360.29472802770999</v>
      </c>
      <c r="H65" s="544">
        <v>25523.812529844101</v>
      </c>
      <c r="I65" s="557">
        <v>65.041836025880301</v>
      </c>
    </row>
    <row r="66" spans="1:9" x14ac:dyDescent="0.3">
      <c r="A66" s="228" t="s">
        <v>152</v>
      </c>
      <c r="B66" s="229" t="s">
        <v>154</v>
      </c>
      <c r="C66" s="230"/>
      <c r="D66" s="551">
        <v>47118.478485044303</v>
      </c>
      <c r="E66" s="564">
        <v>635.503804833304</v>
      </c>
      <c r="F66" s="551">
        <v>20219.493855228899</v>
      </c>
      <c r="G66" s="564">
        <v>265.57583473634202</v>
      </c>
      <c r="H66" s="551">
        <v>4654.1721987639103</v>
      </c>
      <c r="I66" s="564">
        <v>65.397880618592097</v>
      </c>
    </row>
    <row r="67" spans="1:9" s="145" customFormat="1" x14ac:dyDescent="0.3">
      <c r="A67" s="140"/>
      <c r="B67" s="141"/>
      <c r="C67" s="142"/>
      <c r="D67" s="142"/>
      <c r="E67" s="142"/>
      <c r="F67" s="142"/>
      <c r="G67" s="142"/>
      <c r="H67" s="144"/>
      <c r="I67" s="144"/>
    </row>
    <row r="68" spans="1:9" s="184" customFormat="1" x14ac:dyDescent="0.35">
      <c r="A68" s="186" t="s">
        <v>29</v>
      </c>
      <c r="B68" s="183" t="s">
        <v>187</v>
      </c>
      <c r="C68" s="183"/>
      <c r="D68" s="183"/>
      <c r="E68" s="183"/>
      <c r="F68" s="183"/>
      <c r="G68" s="183"/>
      <c r="H68" s="183"/>
      <c r="I68" s="183"/>
    </row>
    <row r="69" spans="1:9" s="184" customFormat="1" x14ac:dyDescent="0.35">
      <c r="A69" s="183"/>
      <c r="B69" s="183" t="s">
        <v>189</v>
      </c>
      <c r="C69" s="183"/>
      <c r="D69" s="183"/>
      <c r="E69" s="183"/>
      <c r="F69" s="183"/>
      <c r="G69" s="183"/>
      <c r="H69" s="183"/>
      <c r="I69" s="183"/>
    </row>
    <row r="70" spans="1:9" s="184" customFormat="1" x14ac:dyDescent="0.35">
      <c r="A70" s="183"/>
      <c r="B70" s="183" t="s">
        <v>155</v>
      </c>
      <c r="C70" s="183"/>
      <c r="D70" s="183"/>
      <c r="E70" s="183"/>
      <c r="F70" s="183"/>
      <c r="G70" s="183"/>
      <c r="H70" s="183"/>
      <c r="I70" s="183"/>
    </row>
    <row r="71" spans="1:9" s="184" customFormat="1" x14ac:dyDescent="0.35">
      <c r="A71" s="183"/>
      <c r="B71" s="183" t="s">
        <v>188</v>
      </c>
      <c r="C71" s="183"/>
      <c r="D71" s="183"/>
      <c r="E71" s="183"/>
      <c r="F71" s="183"/>
      <c r="G71" s="183"/>
      <c r="H71" s="183"/>
      <c r="I71" s="183"/>
    </row>
    <row r="72" spans="1:9" s="184" customFormat="1" x14ac:dyDescent="0.35">
      <c r="A72" s="183"/>
      <c r="B72" s="183" t="s">
        <v>190</v>
      </c>
      <c r="C72" s="183"/>
      <c r="D72" s="183"/>
      <c r="E72" s="183"/>
      <c r="F72" s="183"/>
      <c r="G72" s="183"/>
      <c r="H72" s="183"/>
      <c r="I72" s="183"/>
    </row>
    <row r="73" spans="1:9" s="184" customFormat="1" x14ac:dyDescent="0.35">
      <c r="A73" s="183"/>
      <c r="B73" s="183" t="s">
        <v>191</v>
      </c>
      <c r="C73" s="183"/>
      <c r="D73" s="183"/>
      <c r="E73" s="183"/>
      <c r="F73" s="182" t="s">
        <v>192</v>
      </c>
      <c r="G73" s="183"/>
      <c r="H73" s="183"/>
      <c r="I73" s="183"/>
    </row>
    <row r="74" spans="1:9" s="184" customFormat="1" x14ac:dyDescent="0.35">
      <c r="A74" s="185"/>
      <c r="B74" s="183"/>
      <c r="C74" s="183"/>
      <c r="D74" s="183"/>
      <c r="E74" s="183"/>
      <c r="F74" s="183"/>
      <c r="G74" s="183"/>
      <c r="H74" s="183"/>
      <c r="I74" s="183"/>
    </row>
    <row r="75" spans="1:9" s="184" customFormat="1" x14ac:dyDescent="0.35">
      <c r="A75" s="186" t="s">
        <v>30</v>
      </c>
      <c r="B75" s="183" t="s">
        <v>1191</v>
      </c>
      <c r="C75" s="183"/>
      <c r="D75" s="183"/>
      <c r="F75" s="182" t="s">
        <v>186</v>
      </c>
      <c r="G75" s="183"/>
      <c r="H75" s="183"/>
      <c r="I75" s="183"/>
    </row>
    <row r="76" spans="1:9" s="148" customFormat="1" x14ac:dyDescent="0.35">
      <c r="A76" s="149"/>
      <c r="B76" s="147" t="s">
        <v>1192</v>
      </c>
      <c r="C76" s="183"/>
      <c r="D76" s="183"/>
      <c r="F76" s="183" t="s">
        <v>287</v>
      </c>
      <c r="G76" s="147"/>
      <c r="H76" s="147"/>
      <c r="I76" s="147"/>
    </row>
    <row r="77" spans="1:9" s="148" customFormat="1" ht="13.5" x14ac:dyDescent="0.3">
      <c r="A77" s="149"/>
      <c r="B77" s="148" t="s">
        <v>1193</v>
      </c>
      <c r="C77" s="150"/>
      <c r="D77" s="150"/>
      <c r="E77" s="147"/>
      <c r="F77" s="150"/>
      <c r="G77" s="150"/>
      <c r="H77" s="150"/>
      <c r="I77" s="147"/>
    </row>
    <row r="78" spans="1:9" s="148" customFormat="1" ht="13.5" x14ac:dyDescent="0.3">
      <c r="B78" s="146"/>
    </row>
    <row r="79" spans="1:9" s="148" customFormat="1" ht="13.5" x14ac:dyDescent="0.3">
      <c r="B79" s="146"/>
    </row>
    <row r="80" spans="1:9" x14ac:dyDescent="0.3">
      <c r="B80" s="151"/>
    </row>
  </sheetData>
  <autoFilter ref="A4:I66" xr:uid="{00000000-0009-0000-0000-00003D000000}"/>
  <mergeCells count="3">
    <mergeCell ref="D3:E3"/>
    <mergeCell ref="F3:G3"/>
    <mergeCell ref="H3:I3"/>
  </mergeCells>
  <hyperlinks>
    <hyperlink ref="F73" r:id="rId1" xr:uid="{00000000-0004-0000-3D00-000001000000}"/>
    <hyperlink ref="F75" r:id="rId2" xr:uid="{BF14712E-6FDA-4498-AEBA-68A47DAB2BC3}"/>
    <hyperlink ref="A2" location="'Chapter 2'!A1" display="Back to Table of Contents" xr:uid="{177DAEB5-2986-4AD8-816E-9881FE754055}"/>
  </hyperlinks>
  <pageMargins left="0.7" right="0.7" top="0.75" bottom="0.75" header="0.3" footer="0.3"/>
  <pageSetup paperSize="9" scale="59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97E16-78DA-40D7-8FBC-251D10245C41}">
  <sheetPr>
    <tabColor theme="3" tint="0.39997558519241921"/>
    <pageSetUpPr fitToPage="1"/>
  </sheetPr>
  <dimension ref="A1:Q33"/>
  <sheetViews>
    <sheetView showGridLines="0" zoomScaleNormal="100" workbookViewId="0">
      <pane ySplit="4" topLeftCell="A5" activePane="bottomLeft" state="frozen"/>
      <selection activeCell="A44" sqref="A44"/>
      <selection pane="bottomLeft" activeCell="S17" sqref="S17"/>
    </sheetView>
  </sheetViews>
  <sheetFormatPr defaultColWidth="9.140625" defaultRowHeight="16.5" x14ac:dyDescent="0.3"/>
  <cols>
    <col min="1" max="1" width="26.7109375" style="2" customWidth="1"/>
    <col min="2" max="2" width="11.140625" style="16" bestFit="1" customWidth="1"/>
    <col min="3" max="3" width="12.140625" style="16" customWidth="1"/>
    <col min="4" max="4" width="10.42578125" style="2" bestFit="1" customWidth="1"/>
    <col min="5" max="5" width="9.140625" style="2" customWidth="1"/>
    <col min="6" max="6" width="11.5703125" style="2" customWidth="1"/>
    <col min="7" max="7" width="8.85546875" style="2" customWidth="1"/>
    <col min="8" max="8" width="12.140625" style="2" customWidth="1"/>
    <col min="9" max="11" width="9.42578125" style="2" bestFit="1" customWidth="1"/>
    <col min="12" max="12" width="11.7109375" style="2" customWidth="1"/>
    <col min="13" max="13" width="8.7109375" style="2" customWidth="1"/>
    <col min="14" max="14" width="9.42578125" style="2" bestFit="1" customWidth="1"/>
    <col min="15" max="15" width="8.42578125" style="2" customWidth="1"/>
    <col min="16" max="16" width="13.42578125" style="2" customWidth="1"/>
    <col min="17" max="17" width="13.85546875" style="2" customWidth="1"/>
    <col min="18" max="16384" width="9.140625" style="2"/>
  </cols>
  <sheetData>
    <row r="1" spans="1:17" ht="18" x14ac:dyDescent="0.35">
      <c r="A1" s="3" t="s">
        <v>373</v>
      </c>
      <c r="B1" s="3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7" x14ac:dyDescent="0.3">
      <c r="A2" s="160" t="s">
        <v>114</v>
      </c>
      <c r="B2" s="29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1:17" s="302" customFormat="1" ht="51.75" customHeight="1" x14ac:dyDescent="0.25">
      <c r="A3" s="299" t="s">
        <v>294</v>
      </c>
      <c r="B3" s="576" t="s">
        <v>295</v>
      </c>
      <c r="C3" s="300" t="s">
        <v>296</v>
      </c>
      <c r="D3" s="739" t="s">
        <v>297</v>
      </c>
      <c r="E3" s="739"/>
      <c r="F3" s="739" t="s">
        <v>298</v>
      </c>
      <c r="G3" s="740"/>
      <c r="H3" s="739" t="s">
        <v>299</v>
      </c>
      <c r="I3" s="739"/>
      <c r="J3" s="739" t="s">
        <v>300</v>
      </c>
      <c r="K3" s="739"/>
      <c r="L3" s="739" t="s">
        <v>301</v>
      </c>
      <c r="M3" s="739"/>
      <c r="N3" s="739" t="s">
        <v>302</v>
      </c>
      <c r="O3" s="739"/>
      <c r="P3" s="737" t="s">
        <v>303</v>
      </c>
      <c r="Q3" s="738"/>
    </row>
    <row r="4" spans="1:17" s="306" customFormat="1" x14ac:dyDescent="0.25">
      <c r="A4" s="303"/>
      <c r="B4" s="577"/>
      <c r="C4" s="304"/>
      <c r="D4" s="305" t="s">
        <v>304</v>
      </c>
      <c r="E4" s="305" t="s">
        <v>23</v>
      </c>
      <c r="F4" s="305" t="s">
        <v>304</v>
      </c>
      <c r="G4" s="305" t="s">
        <v>23</v>
      </c>
      <c r="H4" s="305" t="s">
        <v>304</v>
      </c>
      <c r="I4" s="305" t="s">
        <v>23</v>
      </c>
      <c r="J4" s="305" t="s">
        <v>304</v>
      </c>
      <c r="K4" s="305" t="s">
        <v>23</v>
      </c>
      <c r="L4" s="305" t="s">
        <v>304</v>
      </c>
      <c r="M4" s="305" t="s">
        <v>23</v>
      </c>
      <c r="N4" s="305" t="s">
        <v>304</v>
      </c>
      <c r="O4" s="305" t="s">
        <v>23</v>
      </c>
      <c r="P4" s="598" t="s">
        <v>304</v>
      </c>
      <c r="Q4" s="305" t="s">
        <v>23</v>
      </c>
    </row>
    <row r="5" spans="1:17" x14ac:dyDescent="0.3">
      <c r="A5" s="307" t="s">
        <v>305</v>
      </c>
      <c r="B5" s="578" t="s">
        <v>306</v>
      </c>
      <c r="C5" s="308">
        <v>5104554</v>
      </c>
      <c r="D5" s="309">
        <v>166797</v>
      </c>
      <c r="E5" s="310">
        <v>3.2676116267944271</v>
      </c>
      <c r="F5" s="309">
        <v>98043</v>
      </c>
      <c r="G5" s="310">
        <v>1.9206966955389246</v>
      </c>
      <c r="H5" s="309">
        <v>755019</v>
      </c>
      <c r="I5" s="310">
        <v>14.791086547424124</v>
      </c>
      <c r="J5" s="309">
        <v>55754</v>
      </c>
      <c r="K5" s="310">
        <v>1.0922403798647249</v>
      </c>
      <c r="L5" s="309">
        <v>111831</v>
      </c>
      <c r="M5" s="310">
        <v>2.1908084428140051</v>
      </c>
      <c r="N5" s="309">
        <v>32227</v>
      </c>
      <c r="O5" s="310">
        <v>0.63133821289773806</v>
      </c>
      <c r="P5" s="599">
        <v>580000</v>
      </c>
      <c r="Q5" s="310">
        <v>11.920462563273507</v>
      </c>
    </row>
    <row r="6" spans="1:17" x14ac:dyDescent="0.3">
      <c r="A6" s="311" t="s">
        <v>307</v>
      </c>
      <c r="B6" s="579" t="s">
        <v>308</v>
      </c>
      <c r="C6" s="312">
        <v>6654328</v>
      </c>
      <c r="D6" s="39">
        <v>200988</v>
      </c>
      <c r="E6" s="313">
        <v>3.0204101751521719</v>
      </c>
      <c r="F6" s="39">
        <v>118405</v>
      </c>
      <c r="G6" s="313">
        <v>1.7793682547659209</v>
      </c>
      <c r="H6" s="39">
        <v>949551</v>
      </c>
      <c r="I6" s="313">
        <v>14.269675315073139</v>
      </c>
      <c r="J6" s="39">
        <v>57390</v>
      </c>
      <c r="K6" s="313">
        <v>0.86244621545556521</v>
      </c>
      <c r="L6" s="39">
        <v>142703</v>
      </c>
      <c r="M6" s="313">
        <v>2.1445140666345273</v>
      </c>
      <c r="N6" s="39">
        <v>34552</v>
      </c>
      <c r="O6" s="313">
        <v>0.51924101126364675</v>
      </c>
      <c r="P6" s="600">
        <v>700000</v>
      </c>
      <c r="Q6" s="313">
        <v>11.165768433766496</v>
      </c>
    </row>
    <row r="7" spans="1:17" x14ac:dyDescent="0.3">
      <c r="A7" s="311" t="s">
        <v>309</v>
      </c>
      <c r="B7" s="579" t="s">
        <v>310</v>
      </c>
      <c r="C7" s="312">
        <v>10377838</v>
      </c>
      <c r="D7" s="39">
        <v>197750</v>
      </c>
      <c r="E7" s="313">
        <v>1.9055028610005285</v>
      </c>
      <c r="F7" s="39">
        <v>111513</v>
      </c>
      <c r="G7" s="313">
        <v>1.0745301670733347</v>
      </c>
      <c r="H7" s="39">
        <v>1118390</v>
      </c>
      <c r="I7" s="313">
        <v>10.776714764674491</v>
      </c>
      <c r="J7" s="39">
        <v>56371</v>
      </c>
      <c r="K7" s="313">
        <v>0.54318635538538951</v>
      </c>
      <c r="L7" s="39">
        <v>115348</v>
      </c>
      <c r="M7" s="313">
        <v>1.1114839140869226</v>
      </c>
      <c r="N7" s="39">
        <v>33454</v>
      </c>
      <c r="O7" s="313">
        <v>0.32236001371383904</v>
      </c>
      <c r="P7" s="600">
        <v>650000</v>
      </c>
      <c r="Q7" s="313">
        <v>7.220226230793088</v>
      </c>
    </row>
    <row r="8" spans="1:17" x14ac:dyDescent="0.3">
      <c r="A8" s="311" t="s">
        <v>169</v>
      </c>
      <c r="B8" s="579" t="s">
        <v>311</v>
      </c>
      <c r="C8" s="312">
        <v>2799163</v>
      </c>
      <c r="D8" s="39">
        <v>111603</v>
      </c>
      <c r="E8" s="313">
        <v>3.9870132607497313</v>
      </c>
      <c r="F8" s="39">
        <v>63904</v>
      </c>
      <c r="G8" s="313">
        <v>2.2829681586960104</v>
      </c>
      <c r="H8" s="39">
        <v>444011</v>
      </c>
      <c r="I8" s="313">
        <v>15.862277402209161</v>
      </c>
      <c r="J8" s="39">
        <v>34299</v>
      </c>
      <c r="K8" s="313">
        <v>1.2253305720317109</v>
      </c>
      <c r="L8" s="39">
        <v>64532</v>
      </c>
      <c r="M8" s="313">
        <v>2.3054034366701761</v>
      </c>
      <c r="N8" s="39">
        <v>24424</v>
      </c>
      <c r="O8" s="313">
        <v>0.87254654337743098</v>
      </c>
      <c r="P8" s="600">
        <v>380000</v>
      </c>
      <c r="Q8" s="313">
        <v>14.175068814363673</v>
      </c>
    </row>
    <row r="9" spans="1:17" x14ac:dyDescent="0.3">
      <c r="A9" s="311" t="s">
        <v>170</v>
      </c>
      <c r="B9" s="579" t="s">
        <v>312</v>
      </c>
      <c r="C9" s="312">
        <v>7907722</v>
      </c>
      <c r="D9" s="39">
        <v>280080</v>
      </c>
      <c r="E9" s="313">
        <v>3.541854405099218</v>
      </c>
      <c r="F9" s="39">
        <v>157673</v>
      </c>
      <c r="G9" s="313">
        <v>1.9939117738332228</v>
      </c>
      <c r="H9" s="39">
        <v>1156289</v>
      </c>
      <c r="I9" s="313">
        <v>14.622276807404205</v>
      </c>
      <c r="J9" s="39">
        <v>82460</v>
      </c>
      <c r="K9" s="313">
        <v>1.0427781856772405</v>
      </c>
      <c r="L9" s="39">
        <v>172916</v>
      </c>
      <c r="M9" s="313">
        <v>2.1866727231938601</v>
      </c>
      <c r="N9" s="39">
        <v>61786</v>
      </c>
      <c r="O9" s="313">
        <v>0.78133753311004106</v>
      </c>
      <c r="P9" s="600">
        <v>950000</v>
      </c>
      <c r="Q9" s="313">
        <v>12.894545959962301</v>
      </c>
    </row>
    <row r="10" spans="1:17" x14ac:dyDescent="0.3">
      <c r="A10" s="311" t="s">
        <v>171</v>
      </c>
      <c r="B10" s="579" t="s">
        <v>313</v>
      </c>
      <c r="C10" s="312">
        <v>9787971</v>
      </c>
      <c r="D10" s="39">
        <v>277407</v>
      </c>
      <c r="E10" s="313">
        <v>2.8341624632929543</v>
      </c>
      <c r="F10" s="39">
        <v>174850</v>
      </c>
      <c r="G10" s="313">
        <v>1.7863763593087882</v>
      </c>
      <c r="H10" s="39">
        <v>1375659</v>
      </c>
      <c r="I10" s="313">
        <v>14.05458802442304</v>
      </c>
      <c r="J10" s="39">
        <v>82958</v>
      </c>
      <c r="K10" s="313">
        <v>0.84755052911374595</v>
      </c>
      <c r="L10" s="39">
        <v>223131</v>
      </c>
      <c r="M10" s="313">
        <v>2.279645086811148</v>
      </c>
      <c r="N10" s="39">
        <v>51338</v>
      </c>
      <c r="O10" s="313">
        <v>0.52450094100197064</v>
      </c>
      <c r="P10" s="600">
        <v>1000000</v>
      </c>
      <c r="Q10" s="313">
        <v>10.849205268591062</v>
      </c>
    </row>
    <row r="11" spans="1:17" x14ac:dyDescent="0.3">
      <c r="A11" s="311" t="s">
        <v>172</v>
      </c>
      <c r="B11" s="579" t="s">
        <v>314</v>
      </c>
      <c r="C11" s="312">
        <v>5918430</v>
      </c>
      <c r="D11" s="39">
        <v>211543</v>
      </c>
      <c r="E11" s="313">
        <v>3.5743094030004579</v>
      </c>
      <c r="F11" s="39">
        <v>133481</v>
      </c>
      <c r="G11" s="313">
        <v>2.2553447451435602</v>
      </c>
      <c r="H11" s="39">
        <v>885682</v>
      </c>
      <c r="I11" s="313">
        <v>14.964813303528132</v>
      </c>
      <c r="J11" s="39">
        <v>65642</v>
      </c>
      <c r="K11" s="313">
        <v>1.1091117069898606</v>
      </c>
      <c r="L11" s="39">
        <v>157210</v>
      </c>
      <c r="M11" s="313">
        <v>2.6562787766350198</v>
      </c>
      <c r="N11" s="39">
        <v>39149</v>
      </c>
      <c r="O11" s="313">
        <v>0.66147610092541442</v>
      </c>
      <c r="P11" s="600">
        <v>760000</v>
      </c>
      <c r="Q11" s="313">
        <v>13.42959525850469</v>
      </c>
    </row>
    <row r="12" spans="1:17" x14ac:dyDescent="0.3">
      <c r="A12" s="311" t="s">
        <v>315</v>
      </c>
      <c r="B12" s="579" t="s">
        <v>316</v>
      </c>
      <c r="C12" s="312">
        <v>6334975</v>
      </c>
      <c r="D12" s="39">
        <v>201210</v>
      </c>
      <c r="E12" s="313">
        <v>3.1761767015655153</v>
      </c>
      <c r="F12" s="39">
        <v>118658</v>
      </c>
      <c r="G12" s="313">
        <v>1.8730618510728141</v>
      </c>
      <c r="H12" s="39">
        <v>927878</v>
      </c>
      <c r="I12" s="313">
        <v>14.646908630262946</v>
      </c>
      <c r="J12" s="39">
        <v>57435</v>
      </c>
      <c r="K12" s="313">
        <v>0.9066334121286983</v>
      </c>
      <c r="L12" s="39">
        <v>130839</v>
      </c>
      <c r="M12" s="313">
        <v>2.0653435885698053</v>
      </c>
      <c r="N12" s="39">
        <v>36467</v>
      </c>
      <c r="O12" s="313">
        <v>0.57564552346299702</v>
      </c>
      <c r="P12" s="600">
        <v>680000</v>
      </c>
      <c r="Q12" s="313">
        <v>11.405704428885349</v>
      </c>
    </row>
    <row r="13" spans="1:17" x14ac:dyDescent="0.3">
      <c r="A13" s="583" t="s">
        <v>317</v>
      </c>
      <c r="B13" s="584" t="s">
        <v>318</v>
      </c>
      <c r="C13" s="585">
        <v>5847619</v>
      </c>
      <c r="D13" s="586">
        <v>203595</v>
      </c>
      <c r="E13" s="587">
        <v>3.4816734811211196</v>
      </c>
      <c r="F13" s="586">
        <v>117232</v>
      </c>
      <c r="G13" s="587">
        <v>2.0047817752832393</v>
      </c>
      <c r="H13" s="586">
        <v>847347</v>
      </c>
      <c r="I13" s="587">
        <v>14.490461844384869</v>
      </c>
      <c r="J13" s="586">
        <v>58404</v>
      </c>
      <c r="K13" s="587">
        <v>0.99876548044597302</v>
      </c>
      <c r="L13" s="586">
        <v>125122</v>
      </c>
      <c r="M13" s="587">
        <v>2.1397084864797109</v>
      </c>
      <c r="N13" s="586">
        <v>43612</v>
      </c>
      <c r="O13" s="587">
        <v>0.74580782366293019</v>
      </c>
      <c r="P13" s="601">
        <v>690000</v>
      </c>
      <c r="Q13" s="587">
        <v>12.485636993675753</v>
      </c>
    </row>
    <row r="14" spans="1:17" x14ac:dyDescent="0.3">
      <c r="A14" s="588" t="s">
        <v>1250</v>
      </c>
      <c r="B14" s="589" t="s">
        <v>214</v>
      </c>
      <c r="C14" s="590">
        <v>60732600</v>
      </c>
      <c r="D14" s="591">
        <v>1850973</v>
      </c>
      <c r="E14" s="592">
        <v>3.0477420693334389</v>
      </c>
      <c r="F14" s="591">
        <v>1093759</v>
      </c>
      <c r="G14" s="592">
        <v>1.8</v>
      </c>
      <c r="H14" s="591">
        <v>8459826</v>
      </c>
      <c r="I14" s="592">
        <v>13.9</v>
      </c>
      <c r="J14" s="591">
        <v>550713</v>
      </c>
      <c r="K14" s="592">
        <v>0.91</v>
      </c>
      <c r="L14" s="591">
        <v>1243632</v>
      </c>
      <c r="M14" s="592">
        <v>2.048</v>
      </c>
      <c r="N14" s="591">
        <v>357009</v>
      </c>
      <c r="O14" s="592">
        <v>0.58799999999999997</v>
      </c>
      <c r="P14" s="602">
        <v>6400000</v>
      </c>
      <c r="Q14" s="592">
        <v>11.317390595934532</v>
      </c>
    </row>
    <row r="15" spans="1:17" x14ac:dyDescent="0.3">
      <c r="A15" s="593" t="s">
        <v>319</v>
      </c>
      <c r="B15" s="594" t="s">
        <v>215</v>
      </c>
      <c r="C15" s="595">
        <v>5723722</v>
      </c>
      <c r="D15" s="596">
        <v>225080</v>
      </c>
      <c r="E15" s="597">
        <v>3.9</v>
      </c>
      <c r="F15" s="596">
        <v>130317</v>
      </c>
      <c r="G15" s="597">
        <v>2.2999999999999998</v>
      </c>
      <c r="H15" s="596">
        <v>790800</v>
      </c>
      <c r="I15" s="597">
        <v>13.8</v>
      </c>
      <c r="J15" s="596">
        <v>48430</v>
      </c>
      <c r="K15" s="597">
        <v>0.8</v>
      </c>
      <c r="L15" s="596">
        <v>108359</v>
      </c>
      <c r="M15" s="597">
        <v>1.9</v>
      </c>
      <c r="N15" s="596">
        <v>48037</v>
      </c>
      <c r="O15" s="597">
        <v>0.84</v>
      </c>
      <c r="P15" s="603">
        <v>700000</v>
      </c>
      <c r="Q15" s="597">
        <v>12.806439809732895</v>
      </c>
    </row>
    <row r="16" spans="1:17" x14ac:dyDescent="0.3">
      <c r="A16" s="314" t="s">
        <v>1251</v>
      </c>
      <c r="B16" s="580" t="s">
        <v>216</v>
      </c>
      <c r="C16" s="315">
        <v>3242199</v>
      </c>
      <c r="D16" s="316">
        <v>117174</v>
      </c>
      <c r="E16" s="317">
        <v>3.61</v>
      </c>
      <c r="F16" s="316">
        <v>70247</v>
      </c>
      <c r="G16" s="317">
        <v>2.17</v>
      </c>
      <c r="H16" s="316">
        <v>515166</v>
      </c>
      <c r="I16" s="317">
        <v>15.9</v>
      </c>
      <c r="J16" s="316">
        <v>36055</v>
      </c>
      <c r="K16" s="317">
        <v>1.1100000000000001</v>
      </c>
      <c r="L16" s="316">
        <v>78905</v>
      </c>
      <c r="M16" s="317">
        <v>2.4300000000000002</v>
      </c>
      <c r="N16" s="318" t="s">
        <v>320</v>
      </c>
      <c r="O16" s="317" t="s">
        <v>320</v>
      </c>
      <c r="P16" s="604">
        <v>340000</v>
      </c>
      <c r="Q16" s="317">
        <v>10.726952983765072</v>
      </c>
    </row>
    <row r="17" spans="1:17" x14ac:dyDescent="0.3">
      <c r="A17" s="319" t="s">
        <v>1252</v>
      </c>
      <c r="B17" s="581" t="s">
        <v>217</v>
      </c>
      <c r="C17" s="320">
        <v>2005891</v>
      </c>
      <c r="D17" s="321">
        <v>73954</v>
      </c>
      <c r="E17" s="322">
        <v>3.6868404115677276</v>
      </c>
      <c r="F17" s="321">
        <v>39025</v>
      </c>
      <c r="G17" s="322">
        <v>1.9455194723940632</v>
      </c>
      <c r="H17" s="321">
        <v>278101</v>
      </c>
      <c r="I17" s="322">
        <v>13.864212960724187</v>
      </c>
      <c r="J17" s="321">
        <v>19323</v>
      </c>
      <c r="K17" s="322">
        <v>0.96331256284613676</v>
      </c>
      <c r="L17" s="321">
        <v>41917</v>
      </c>
      <c r="M17" s="322">
        <v>2.0896948039549508</v>
      </c>
      <c r="N17" s="323" t="s">
        <v>320</v>
      </c>
      <c r="O17" s="322" t="s">
        <v>320</v>
      </c>
      <c r="P17" s="605">
        <v>225000</v>
      </c>
      <c r="Q17" s="322">
        <v>11.870156316769629</v>
      </c>
    </row>
    <row r="18" spans="1:17" x14ac:dyDescent="0.3">
      <c r="A18" s="324" t="s">
        <v>321</v>
      </c>
      <c r="B18" s="582" t="s">
        <v>219</v>
      </c>
      <c r="C18" s="325">
        <v>71704412</v>
      </c>
      <c r="D18" s="326">
        <v>2267181</v>
      </c>
      <c r="E18" s="327">
        <v>3.1618430955127277</v>
      </c>
      <c r="F18" s="326">
        <v>1333348</v>
      </c>
      <c r="G18" s="327">
        <v>1.8595062183900204</v>
      </c>
      <c r="H18" s="326">
        <v>10043893</v>
      </c>
      <c r="I18" s="327">
        <v>14.007357036830593</v>
      </c>
      <c r="J18" s="326">
        <v>654521</v>
      </c>
      <c r="K18" s="327">
        <v>0.91280436132716636</v>
      </c>
      <c r="L18" s="326">
        <v>1472813</v>
      </c>
      <c r="M18" s="327">
        <v>2.0540061049520912</v>
      </c>
      <c r="N18" s="328" t="s">
        <v>320</v>
      </c>
      <c r="O18" s="329" t="s">
        <v>320</v>
      </c>
      <c r="P18" s="606">
        <v>7665000</v>
      </c>
      <c r="Q18" s="607">
        <v>11.426444540361318</v>
      </c>
    </row>
    <row r="19" spans="1:17" x14ac:dyDescent="0.3">
      <c r="A19" s="330"/>
      <c r="B19" s="331"/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  <c r="P19" s="332"/>
      <c r="Q19" s="332"/>
    </row>
    <row r="20" spans="1:17" s="166" customFormat="1" ht="15" x14ac:dyDescent="0.35">
      <c r="A20" s="180" t="s">
        <v>29</v>
      </c>
      <c r="B20" s="333" t="s">
        <v>1255</v>
      </c>
      <c r="P20" s="167"/>
    </row>
    <row r="21" spans="1:17" s="166" customFormat="1" ht="15" x14ac:dyDescent="0.35">
      <c r="B21" s="333" t="s">
        <v>1274</v>
      </c>
    </row>
    <row r="22" spans="1:17" s="166" customFormat="1" ht="15" x14ac:dyDescent="0.35">
      <c r="A22" s="334"/>
      <c r="B22" s="333" t="s">
        <v>322</v>
      </c>
    </row>
    <row r="23" spans="1:17" s="166" customFormat="1" ht="15" x14ac:dyDescent="0.35">
      <c r="A23" s="334"/>
      <c r="B23" s="166" t="s">
        <v>1254</v>
      </c>
    </row>
    <row r="24" spans="1:17" s="166" customFormat="1" ht="15" x14ac:dyDescent="0.35">
      <c r="A24" s="334"/>
      <c r="B24" s="166" t="s">
        <v>1253</v>
      </c>
    </row>
    <row r="25" spans="1:17" s="166" customFormat="1" ht="15" x14ac:dyDescent="0.35">
      <c r="A25" s="334"/>
    </row>
    <row r="26" spans="1:17" s="166" customFormat="1" ht="15" x14ac:dyDescent="0.35">
      <c r="A26" s="180" t="s">
        <v>30</v>
      </c>
      <c r="B26" s="166" t="s">
        <v>1244</v>
      </c>
    </row>
    <row r="27" spans="1:17" s="166" customFormat="1" ht="15.75" x14ac:dyDescent="0.35">
      <c r="A27" s="180"/>
      <c r="B27" s="160" t="s">
        <v>1245</v>
      </c>
    </row>
    <row r="28" spans="1:17" s="166" customFormat="1" ht="15" x14ac:dyDescent="0.35">
      <c r="B28" s="166" t="s">
        <v>1246</v>
      </c>
    </row>
    <row r="29" spans="1:17" s="166" customFormat="1" ht="15.75" x14ac:dyDescent="0.35">
      <c r="B29" s="575" t="s">
        <v>1247</v>
      </c>
    </row>
    <row r="30" spans="1:17" s="166" customFormat="1" ht="15" x14ac:dyDescent="0.35">
      <c r="B30" s="166" t="s">
        <v>325</v>
      </c>
    </row>
    <row r="31" spans="1:17" s="166" customFormat="1" ht="15.75" x14ac:dyDescent="0.35">
      <c r="B31" s="160" t="s">
        <v>326</v>
      </c>
    </row>
    <row r="32" spans="1:17" s="166" customFormat="1" ht="15" x14ac:dyDescent="0.35">
      <c r="B32" s="166" t="s">
        <v>1248</v>
      </c>
    </row>
    <row r="33" spans="2:2" s="166" customFormat="1" ht="15" x14ac:dyDescent="0.35">
      <c r="B33" s="182" t="s">
        <v>327</v>
      </c>
    </row>
  </sheetData>
  <mergeCells count="7">
    <mergeCell ref="P3:Q3"/>
    <mergeCell ref="D3:E3"/>
    <mergeCell ref="F3:G3"/>
    <mergeCell ref="H3:I3"/>
    <mergeCell ref="J3:K3"/>
    <mergeCell ref="L3:M3"/>
    <mergeCell ref="N3:O3"/>
  </mergeCells>
  <hyperlinks>
    <hyperlink ref="A2" location="'Chapter 2'!A1" display="Back to Table of Contents" xr:uid="{5820A325-E2A9-4332-955C-7368E63C07C0}"/>
    <hyperlink ref="B29" r:id="rId1" xr:uid="{B955878E-ECEF-4114-85BF-02647CB8B1F5}"/>
    <hyperlink ref="B33" r:id="rId2" xr:uid="{7BDF958D-69AE-415E-BE19-1D08CB87047B}"/>
    <hyperlink ref="B31" r:id="rId3" xr:uid="{B0EC34FD-C54B-437A-8544-9CEB60EE237B}"/>
  </hyperlinks>
  <pageMargins left="0.7" right="0.7" top="0.75" bottom="0.75" header="0.3" footer="0.3"/>
  <pageSetup paperSize="9" scale="66" orientation="landscape"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98DC3-633E-4967-97F3-39DD7FA1C186}">
  <sheetPr>
    <tabColor theme="3" tint="0.39997558519241921"/>
    <pageSetUpPr fitToPage="1"/>
  </sheetPr>
  <dimension ref="A1:R26"/>
  <sheetViews>
    <sheetView showGridLines="0" workbookViewId="0">
      <selection activeCell="A44" sqref="A44"/>
    </sheetView>
  </sheetViews>
  <sheetFormatPr defaultColWidth="9.140625" defaultRowHeight="16.5" x14ac:dyDescent="0.3"/>
  <cols>
    <col min="1" max="1" width="16" style="2" customWidth="1"/>
    <col min="2" max="18" width="9.140625" style="2"/>
    <col min="19" max="19" width="11" style="2" bestFit="1" customWidth="1"/>
    <col min="20" max="20" width="9.85546875" style="2" bestFit="1" customWidth="1"/>
    <col min="21" max="16384" width="9.140625" style="2"/>
  </cols>
  <sheetData>
    <row r="1" spans="1:18" ht="18" x14ac:dyDescent="0.35">
      <c r="A1" s="3" t="s">
        <v>1304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</row>
    <row r="2" spans="1:18" ht="18.75" x14ac:dyDescent="0.3">
      <c r="A2" s="160" t="s">
        <v>114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</row>
    <row r="3" spans="1:18" s="306" customFormat="1" ht="27" customHeight="1" x14ac:dyDescent="0.25">
      <c r="A3" s="337"/>
      <c r="B3" s="19" t="s">
        <v>12</v>
      </c>
      <c r="C3" s="19" t="s">
        <v>13</v>
      </c>
      <c r="D3" s="19" t="s">
        <v>14</v>
      </c>
      <c r="E3" s="19" t="s">
        <v>15</v>
      </c>
      <c r="F3" s="19" t="s">
        <v>16</v>
      </c>
      <c r="G3" s="19" t="s">
        <v>17</v>
      </c>
      <c r="H3" s="19" t="s">
        <v>18</v>
      </c>
      <c r="I3" s="19" t="s">
        <v>19</v>
      </c>
      <c r="J3" s="19" t="s">
        <v>32</v>
      </c>
      <c r="K3" s="19" t="s">
        <v>59</v>
      </c>
      <c r="L3" s="19" t="s">
        <v>69</v>
      </c>
      <c r="M3" s="19" t="s">
        <v>95</v>
      </c>
      <c r="N3" s="19" t="s">
        <v>196</v>
      </c>
      <c r="O3" s="19" t="s">
        <v>286</v>
      </c>
      <c r="P3" s="19" t="s">
        <v>1257</v>
      </c>
    </row>
    <row r="4" spans="1:18" x14ac:dyDescent="0.3">
      <c r="A4" s="13"/>
      <c r="B4" s="571" t="s">
        <v>23</v>
      </c>
      <c r="C4" s="571" t="s">
        <v>23</v>
      </c>
      <c r="D4" s="571" t="s">
        <v>23</v>
      </c>
      <c r="E4" s="571" t="s">
        <v>23</v>
      </c>
      <c r="F4" s="571" t="s">
        <v>23</v>
      </c>
      <c r="G4" s="571" t="s">
        <v>23</v>
      </c>
      <c r="H4" s="571" t="s">
        <v>23</v>
      </c>
      <c r="I4" s="571" t="s">
        <v>23</v>
      </c>
      <c r="J4" s="571" t="s">
        <v>23</v>
      </c>
      <c r="K4" s="571" t="s">
        <v>23</v>
      </c>
      <c r="L4" s="571" t="s">
        <v>23</v>
      </c>
      <c r="M4" s="571" t="s">
        <v>23</v>
      </c>
      <c r="N4" s="571" t="s">
        <v>23</v>
      </c>
      <c r="O4" s="652" t="s">
        <v>23</v>
      </c>
      <c r="P4" s="653" t="s">
        <v>23</v>
      </c>
      <c r="Q4" s="338"/>
    </row>
    <row r="5" spans="1:18" x14ac:dyDescent="0.3">
      <c r="A5" s="288" t="s">
        <v>27</v>
      </c>
      <c r="B5" s="609">
        <v>3.6807800167219047</v>
      </c>
      <c r="C5" s="609">
        <v>3.6390539893556744</v>
      </c>
      <c r="D5" s="609">
        <v>3.6060038914178238</v>
      </c>
      <c r="E5" s="609">
        <v>3.5662818138378434</v>
      </c>
      <c r="F5" s="609">
        <v>3.5301298584758523</v>
      </c>
      <c r="G5" s="609">
        <v>3.5246991301895432</v>
      </c>
      <c r="H5" s="609">
        <v>3.4287512980821915</v>
      </c>
      <c r="I5" s="609">
        <v>3.4572003828998086</v>
      </c>
      <c r="J5" s="609">
        <v>3.3250212254248077</v>
      </c>
      <c r="K5" s="609">
        <v>3.3146569551122544</v>
      </c>
      <c r="L5" s="609">
        <v>3.2691974627564058</v>
      </c>
      <c r="M5" s="609">
        <v>3.2404899202945017</v>
      </c>
      <c r="N5" s="609">
        <v>3.2173221672413792</v>
      </c>
      <c r="O5" s="650">
        <v>3.2055247871220716</v>
      </c>
      <c r="P5" s="648">
        <v>3.1588124312171204</v>
      </c>
      <c r="Q5" s="608"/>
      <c r="R5" s="37"/>
    </row>
    <row r="6" spans="1:18" x14ac:dyDescent="0.3">
      <c r="A6" s="6" t="s">
        <v>329</v>
      </c>
      <c r="B6" s="610">
        <v>1.6597691388938767</v>
      </c>
      <c r="C6" s="610">
        <v>1.656284768719567</v>
      </c>
      <c r="D6" s="610">
        <v>1.7073063603648895</v>
      </c>
      <c r="E6" s="610">
        <v>1.729381480344552</v>
      </c>
      <c r="F6" s="610">
        <v>1.7641660599530709</v>
      </c>
      <c r="G6" s="610">
        <v>1.7592236999927831</v>
      </c>
      <c r="H6" s="610">
        <v>1.750992637083886</v>
      </c>
      <c r="I6" s="610">
        <v>1.7556695863430747</v>
      </c>
      <c r="J6" s="610">
        <v>1.756000737516066</v>
      </c>
      <c r="K6" s="610">
        <v>1.7920405505193222</v>
      </c>
      <c r="L6" s="610">
        <v>1.8052579134617155</v>
      </c>
      <c r="M6" s="610">
        <v>1.8235714339751814</v>
      </c>
      <c r="N6" s="610">
        <v>1.842104515974196</v>
      </c>
      <c r="O6" s="651">
        <v>1.856525006260636</v>
      </c>
      <c r="P6" s="649">
        <v>1.8699078588736602</v>
      </c>
      <c r="Q6" s="608"/>
    </row>
    <row r="7" spans="1:18" x14ac:dyDescent="0.3">
      <c r="A7" s="6" t="s">
        <v>62</v>
      </c>
      <c r="B7" s="610">
        <v>1.2956525320327519</v>
      </c>
      <c r="C7" s="610">
        <v>1.3096192394512947</v>
      </c>
      <c r="D7" s="610">
        <v>1.3620752584381519</v>
      </c>
      <c r="E7" s="610">
        <v>1.4016466159680265</v>
      </c>
      <c r="F7" s="610">
        <v>1.4445773875980912</v>
      </c>
      <c r="G7" s="610">
        <v>1.5119409024418835</v>
      </c>
      <c r="H7" s="610">
        <v>1.5153362242569928</v>
      </c>
      <c r="I7" s="610">
        <v>1.5414718865468842</v>
      </c>
      <c r="J7" s="610">
        <v>1.6225159185875975</v>
      </c>
      <c r="K7" s="610">
        <v>1.7228350659120355</v>
      </c>
      <c r="L7" s="610">
        <v>1.8416259698295494</v>
      </c>
      <c r="M7" s="610">
        <v>1.9161998750714664</v>
      </c>
      <c r="N7" s="610">
        <v>1.9947340173095405</v>
      </c>
      <c r="O7" s="651">
        <v>2.0514191565422908</v>
      </c>
      <c r="P7" s="649">
        <v>2.0707431217489396</v>
      </c>
      <c r="Q7" s="608"/>
    </row>
    <row r="8" spans="1:18" x14ac:dyDescent="0.3">
      <c r="A8" s="6" t="s">
        <v>31</v>
      </c>
      <c r="B8" s="610">
        <v>0.79718931555731609</v>
      </c>
      <c r="C8" s="610">
        <v>0.8067439732067625</v>
      </c>
      <c r="D8" s="610">
        <v>0.74880301321908049</v>
      </c>
      <c r="E8" s="610">
        <v>0.73574780024717279</v>
      </c>
      <c r="F8" s="610">
        <v>0.73051467325770192</v>
      </c>
      <c r="G8" s="610">
        <v>0.7204217572984809</v>
      </c>
      <c r="H8" s="610">
        <v>0.7210838837685305</v>
      </c>
      <c r="I8" s="610">
        <v>0.73320355372527313</v>
      </c>
      <c r="J8" s="610">
        <v>0.72676037569585783</v>
      </c>
      <c r="K8" s="610">
        <v>0.77572230109438556</v>
      </c>
      <c r="L8" s="610">
        <v>0.80557050245252082</v>
      </c>
      <c r="M8" s="610">
        <v>0.84224734670893864</v>
      </c>
      <c r="N8" s="610">
        <v>0.92952595655522086</v>
      </c>
      <c r="O8" s="651">
        <v>0.90082723100812279</v>
      </c>
      <c r="P8" s="649">
        <v>0.90684429874593797</v>
      </c>
      <c r="Q8" s="608"/>
    </row>
    <row r="9" spans="1:18" x14ac:dyDescent="0.3">
      <c r="A9" s="7"/>
      <c r="B9" s="29"/>
      <c r="C9" s="29"/>
      <c r="D9" s="29"/>
      <c r="E9" s="29"/>
      <c r="F9" s="29"/>
      <c r="G9" s="29"/>
      <c r="H9" s="29"/>
      <c r="I9" s="29"/>
      <c r="J9" s="29"/>
      <c r="K9" s="29"/>
      <c r="L9" s="7"/>
      <c r="M9" s="7"/>
    </row>
    <row r="10" spans="1:18" s="166" customFormat="1" ht="15" x14ac:dyDescent="0.35">
      <c r="A10" s="180" t="s">
        <v>29</v>
      </c>
      <c r="B10" s="334" t="s">
        <v>1317</v>
      </c>
      <c r="C10" s="424"/>
      <c r="D10" s="424"/>
      <c r="E10" s="424"/>
      <c r="F10" s="424"/>
      <c r="G10" s="424"/>
      <c r="H10" s="424"/>
      <c r="I10" s="424"/>
      <c r="J10" s="424"/>
      <c r="K10" s="424"/>
    </row>
    <row r="11" spans="1:18" s="166" customFormat="1" ht="15" x14ac:dyDescent="0.35">
      <c r="B11" s="166" t="s">
        <v>1271</v>
      </c>
    </row>
    <row r="12" spans="1:18" s="166" customFormat="1" ht="8.25" customHeight="1" x14ac:dyDescent="0.35">
      <c r="B12" s="333"/>
    </row>
    <row r="13" spans="1:18" s="166" customFormat="1" ht="15" x14ac:dyDescent="0.35">
      <c r="A13" s="180" t="s">
        <v>30</v>
      </c>
      <c r="B13" s="334" t="s">
        <v>1258</v>
      </c>
      <c r="C13" s="334"/>
      <c r="D13" s="334"/>
      <c r="E13" s="334"/>
      <c r="F13" s="334"/>
      <c r="G13" s="334"/>
      <c r="H13" s="334"/>
      <c r="I13" s="334"/>
      <c r="J13" s="334"/>
      <c r="K13" s="334"/>
      <c r="L13" s="334"/>
    </row>
    <row r="14" spans="1:18" s="166" customFormat="1" ht="15" x14ac:dyDescent="0.35">
      <c r="A14" s="341"/>
      <c r="B14" s="182" t="s">
        <v>323</v>
      </c>
    </row>
    <row r="15" spans="1:18" s="166" customFormat="1" ht="8.25" customHeight="1" x14ac:dyDescent="0.35"/>
    <row r="16" spans="1:18" s="166" customFormat="1" ht="15" x14ac:dyDescent="0.35">
      <c r="B16" s="166" t="s">
        <v>1262</v>
      </c>
      <c r="C16" s="647"/>
    </row>
    <row r="17" spans="2:12" s="166" customFormat="1" ht="15" x14ac:dyDescent="0.35">
      <c r="B17" s="166" t="s">
        <v>1261</v>
      </c>
    </row>
    <row r="18" spans="2:12" s="166" customFormat="1" ht="15" x14ac:dyDescent="0.35">
      <c r="B18" s="182" t="s">
        <v>326</v>
      </c>
    </row>
    <row r="19" spans="2:12" s="166" customFormat="1" ht="10.5" customHeight="1" x14ac:dyDescent="0.35"/>
    <row r="20" spans="2:12" s="166" customFormat="1" ht="15" x14ac:dyDescent="0.35">
      <c r="B20" s="166" t="s">
        <v>1260</v>
      </c>
    </row>
    <row r="21" spans="2:12" s="166" customFormat="1" ht="15" x14ac:dyDescent="0.35">
      <c r="B21" s="182" t="s">
        <v>324</v>
      </c>
    </row>
    <row r="22" spans="2:12" s="166" customFormat="1" ht="15" x14ac:dyDescent="0.35">
      <c r="B22" s="166" t="s">
        <v>1259</v>
      </c>
    </row>
    <row r="23" spans="2:12" s="166" customFormat="1" ht="15" x14ac:dyDescent="0.35">
      <c r="B23" s="182" t="s">
        <v>1247</v>
      </c>
    </row>
    <row r="24" spans="2:12" s="166" customFormat="1" ht="8.25" customHeight="1" x14ac:dyDescent="0.35"/>
    <row r="25" spans="2:12" s="166" customFormat="1" ht="15" x14ac:dyDescent="0.35">
      <c r="B25" s="334" t="s">
        <v>1263</v>
      </c>
      <c r="C25" s="572"/>
      <c r="D25" s="572"/>
      <c r="E25" s="572"/>
      <c r="F25" s="572"/>
      <c r="G25" s="572"/>
      <c r="H25" s="572"/>
      <c r="I25" s="572"/>
      <c r="J25" s="572"/>
      <c r="K25" s="572"/>
      <c r="L25" s="572"/>
    </row>
    <row r="26" spans="2:12" s="166" customFormat="1" ht="15" x14ac:dyDescent="0.35">
      <c r="B26" s="182" t="s">
        <v>327</v>
      </c>
    </row>
  </sheetData>
  <hyperlinks>
    <hyperlink ref="B14" r:id="rId1" xr:uid="{EF0D8BEE-B383-4D19-AB17-500E129DD878}"/>
    <hyperlink ref="A2" location="'Chapter 2'!A1" display="Back to Table of Contents" xr:uid="{0B302DEF-2CA4-4684-A8E6-D0BF1DDF8FED}"/>
    <hyperlink ref="B18" r:id="rId2" xr:uid="{79EDFA2E-4B39-4567-AA76-4B4C21D7EEE8}"/>
    <hyperlink ref="B21" r:id="rId3" xr:uid="{945C0AC5-1011-4CD2-A878-5954AB2BF1F9}"/>
    <hyperlink ref="B23" r:id="rId4" xr:uid="{F9383158-7042-4FF5-897B-E3893FAD9962}"/>
    <hyperlink ref="B26" r:id="rId5" xr:uid="{A7243407-4616-481F-8B49-1B601A16A04C}"/>
  </hyperlinks>
  <pageMargins left="0.7" right="0.7" top="0.75" bottom="0.75" header="0.3" footer="0.3"/>
  <pageSetup paperSize="9" scale="85" orientation="landscape"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99A52-4B49-4CDB-8B5C-47DA8C2101B3}">
  <sheetPr>
    <tabColor theme="3" tint="0.39997558519241921"/>
    <pageSetUpPr fitToPage="1"/>
  </sheetPr>
  <dimension ref="A1:T15"/>
  <sheetViews>
    <sheetView showGridLines="0" zoomScaleNormal="100" workbookViewId="0">
      <selection activeCell="A44" sqref="A44"/>
    </sheetView>
  </sheetViews>
  <sheetFormatPr defaultColWidth="9.140625" defaultRowHeight="16.5" x14ac:dyDescent="0.3"/>
  <cols>
    <col min="1" max="1" width="16" style="2" customWidth="1"/>
    <col min="2" max="18" width="9.140625" style="2"/>
    <col min="19" max="19" width="11" style="2" bestFit="1" customWidth="1"/>
    <col min="20" max="20" width="9.85546875" style="2" bestFit="1" customWidth="1"/>
    <col min="21" max="16384" width="9.140625" style="2"/>
  </cols>
  <sheetData>
    <row r="1" spans="1:20" ht="18" x14ac:dyDescent="0.35">
      <c r="A1" s="3" t="s">
        <v>1311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20" ht="18.75" x14ac:dyDescent="0.3">
      <c r="A2" s="160" t="s">
        <v>114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</row>
    <row r="3" spans="1:20" s="306" customFormat="1" ht="22.5" customHeight="1" x14ac:dyDescent="0.25">
      <c r="A3" s="337"/>
      <c r="B3" s="19" t="s">
        <v>328</v>
      </c>
      <c r="C3" s="19" t="s">
        <v>11</v>
      </c>
      <c r="D3" s="19" t="s">
        <v>12</v>
      </c>
      <c r="E3" s="19" t="s">
        <v>13</v>
      </c>
      <c r="F3" s="19" t="s">
        <v>14</v>
      </c>
      <c r="G3" s="19" t="s">
        <v>15</v>
      </c>
      <c r="H3" s="19" t="s">
        <v>16</v>
      </c>
      <c r="I3" s="19" t="s">
        <v>17</v>
      </c>
      <c r="J3" s="19" t="s">
        <v>18</v>
      </c>
      <c r="K3" s="19" t="s">
        <v>19</v>
      </c>
      <c r="L3" s="19" t="s">
        <v>32</v>
      </c>
      <c r="M3" s="19" t="s">
        <v>59</v>
      </c>
      <c r="N3" s="19" t="s">
        <v>69</v>
      </c>
      <c r="O3" s="19" t="s">
        <v>95</v>
      </c>
      <c r="P3" s="19" t="s">
        <v>196</v>
      </c>
      <c r="Q3" s="19" t="s">
        <v>286</v>
      </c>
      <c r="R3" s="19" t="s">
        <v>1257</v>
      </c>
    </row>
    <row r="4" spans="1:20" x14ac:dyDescent="0.3">
      <c r="A4" s="13"/>
      <c r="B4" s="295" t="s">
        <v>23</v>
      </c>
      <c r="C4" s="295" t="s">
        <v>23</v>
      </c>
      <c r="D4" s="295" t="s">
        <v>23</v>
      </c>
      <c r="E4" s="295" t="s">
        <v>23</v>
      </c>
      <c r="F4" s="295" t="s">
        <v>23</v>
      </c>
      <c r="G4" s="295" t="s">
        <v>23</v>
      </c>
      <c r="H4" s="295" t="s">
        <v>23</v>
      </c>
      <c r="I4" s="295" t="s">
        <v>23</v>
      </c>
      <c r="J4" s="295" t="s">
        <v>23</v>
      </c>
      <c r="K4" s="295" t="s">
        <v>23</v>
      </c>
      <c r="L4" s="295" t="s">
        <v>23</v>
      </c>
      <c r="M4" s="295" t="s">
        <v>23</v>
      </c>
      <c r="N4" s="295" t="s">
        <v>23</v>
      </c>
      <c r="O4" s="295" t="s">
        <v>23</v>
      </c>
      <c r="P4" s="295" t="s">
        <v>23</v>
      </c>
      <c r="Q4" s="295" t="s">
        <v>23</v>
      </c>
      <c r="R4" s="569" t="s">
        <v>23</v>
      </c>
      <c r="S4" s="338"/>
    </row>
    <row r="5" spans="1:20" x14ac:dyDescent="0.3">
      <c r="A5" s="288" t="s">
        <v>27</v>
      </c>
      <c r="B5" s="609">
        <v>3.6</v>
      </c>
      <c r="C5" s="609">
        <v>3.6</v>
      </c>
      <c r="D5" s="609">
        <v>3.5367477021427498</v>
      </c>
      <c r="E5" s="609">
        <v>3.5</v>
      </c>
      <c r="F5" s="609">
        <v>3.4733623196624701</v>
      </c>
      <c r="G5" s="609">
        <v>3.4376499284847601</v>
      </c>
      <c r="H5" s="609">
        <v>3.4031722844391101</v>
      </c>
      <c r="I5" s="609">
        <v>3.4</v>
      </c>
      <c r="J5" s="609">
        <v>3.3</v>
      </c>
      <c r="K5" s="609">
        <v>3.3392697891541139</v>
      </c>
      <c r="L5" s="609">
        <v>3.2</v>
      </c>
      <c r="M5" s="609">
        <v>3.1957253696129784</v>
      </c>
      <c r="N5" s="609">
        <v>3.1532033376261759</v>
      </c>
      <c r="O5" s="609">
        <v>3.1299242491846893</v>
      </c>
      <c r="P5" s="609">
        <v>3.1075874995368782</v>
      </c>
      <c r="Q5" s="609">
        <v>3.1</v>
      </c>
      <c r="R5" s="609">
        <v>3.0477420693334389</v>
      </c>
      <c r="S5" s="608"/>
      <c r="T5" s="37"/>
    </row>
    <row r="6" spans="1:20" x14ac:dyDescent="0.3">
      <c r="A6" s="6" t="s">
        <v>329</v>
      </c>
      <c r="B6" s="610">
        <v>1.5</v>
      </c>
      <c r="C6" s="610">
        <v>1.6</v>
      </c>
      <c r="D6" s="610">
        <v>1.6074056458383199</v>
      </c>
      <c r="E6" s="610">
        <v>1.6</v>
      </c>
      <c r="F6" s="610">
        <v>1.6595692263728701</v>
      </c>
      <c r="G6" s="610">
        <v>1.6810299245425</v>
      </c>
      <c r="H6" s="610">
        <v>1.7112653783168401</v>
      </c>
      <c r="I6" s="610">
        <v>1.7</v>
      </c>
      <c r="J6" s="610">
        <v>1.7</v>
      </c>
      <c r="K6" s="610">
        <v>1.6986848697824126</v>
      </c>
      <c r="L6" s="610">
        <v>1.7</v>
      </c>
      <c r="M6" s="610">
        <v>1.7353098195048378</v>
      </c>
      <c r="N6" s="610">
        <v>1.7464706141553314</v>
      </c>
      <c r="O6" s="610">
        <v>1.7656925873245941</v>
      </c>
      <c r="P6" s="610">
        <v>1.7809989616021944</v>
      </c>
      <c r="Q6" s="610">
        <v>1.7949999999999999</v>
      </c>
      <c r="R6" s="610">
        <v>1.8009421628581683</v>
      </c>
      <c r="S6" s="608"/>
    </row>
    <row r="7" spans="1:20" x14ac:dyDescent="0.3">
      <c r="A7" s="6" t="s">
        <v>62</v>
      </c>
      <c r="B7" s="611"/>
      <c r="C7" s="611"/>
      <c r="D7" s="610">
        <v>1.2891949415788801</v>
      </c>
      <c r="E7" s="610">
        <v>1.3</v>
      </c>
      <c r="F7" s="610">
        <v>1.3487370619322199</v>
      </c>
      <c r="G7" s="610">
        <v>1.3895200320822501</v>
      </c>
      <c r="H7" s="610">
        <v>1.4340748951375299</v>
      </c>
      <c r="I7" s="610">
        <v>1.5</v>
      </c>
      <c r="J7" s="610">
        <v>1.5</v>
      </c>
      <c r="K7" s="610">
        <v>1.5164706566238835</v>
      </c>
      <c r="L7" s="610">
        <v>1.6</v>
      </c>
      <c r="M7" s="610">
        <v>1.7083447519332797</v>
      </c>
      <c r="N7" s="610">
        <v>1.8362651444798939</v>
      </c>
      <c r="O7" s="610">
        <v>1.9073153598498582</v>
      </c>
      <c r="P7" s="610">
        <v>1.9847675302740964</v>
      </c>
      <c r="Q7" s="610">
        <v>2.04</v>
      </c>
      <c r="R7" s="610">
        <v>2.047717370901295</v>
      </c>
      <c r="S7" s="608"/>
    </row>
    <row r="8" spans="1:20" x14ac:dyDescent="0.3">
      <c r="A8" s="6" t="s">
        <v>31</v>
      </c>
      <c r="B8" s="611"/>
      <c r="C8" s="611"/>
      <c r="D8" s="610">
        <v>0.78213005255592905</v>
      </c>
      <c r="E8" s="610">
        <v>0.8</v>
      </c>
      <c r="F8" s="610">
        <v>0.731053535346468</v>
      </c>
      <c r="G8" s="610">
        <v>0.71720398367067495</v>
      </c>
      <c r="H8" s="610">
        <v>0.712081823694237</v>
      </c>
      <c r="I8" s="610">
        <v>0.7</v>
      </c>
      <c r="J8" s="610">
        <v>0.7</v>
      </c>
      <c r="K8" s="610">
        <v>0.70975383602856068</v>
      </c>
      <c r="L8" s="610">
        <v>0.7</v>
      </c>
      <c r="M8" s="610">
        <v>0.75561957133639035</v>
      </c>
      <c r="N8" s="610">
        <v>0.78890354876317592</v>
      </c>
      <c r="O8" s="610">
        <v>0.8316783785271622</v>
      </c>
      <c r="P8" s="610">
        <v>0.93489971344401213</v>
      </c>
      <c r="Q8" s="610">
        <v>0.89400000000000002</v>
      </c>
      <c r="R8" s="610">
        <v>0.90678317740389835</v>
      </c>
      <c r="S8" s="608"/>
    </row>
    <row r="9" spans="1:20" x14ac:dyDescent="0.3">
      <c r="A9" s="7"/>
      <c r="B9" s="29"/>
      <c r="C9" s="29"/>
      <c r="D9" s="29"/>
      <c r="E9" s="29"/>
      <c r="F9" s="29"/>
      <c r="G9" s="29"/>
      <c r="H9" s="29"/>
      <c r="I9" s="29"/>
      <c r="J9" s="29"/>
      <c r="K9" s="29"/>
      <c r="L9" s="7"/>
      <c r="M9" s="7"/>
    </row>
    <row r="10" spans="1:20" s="166" customFormat="1" ht="15" x14ac:dyDescent="0.35">
      <c r="A10" s="180" t="s">
        <v>29</v>
      </c>
      <c r="B10" s="166" t="s">
        <v>1271</v>
      </c>
    </row>
    <row r="11" spans="1:20" s="166" customFormat="1" ht="8.25" customHeight="1" x14ac:dyDescent="0.35">
      <c r="B11" s="333"/>
    </row>
    <row r="12" spans="1:20" s="166" customFormat="1" ht="15" x14ac:dyDescent="0.35">
      <c r="A12" s="180" t="s">
        <v>30</v>
      </c>
      <c r="B12" s="334" t="s">
        <v>1258</v>
      </c>
      <c r="C12" s="334"/>
      <c r="D12" s="334"/>
      <c r="E12" s="334"/>
      <c r="F12" s="334"/>
      <c r="G12" s="334"/>
      <c r="H12" s="334"/>
      <c r="I12" s="334"/>
      <c r="J12" s="334"/>
      <c r="K12" s="334"/>
      <c r="L12" s="334"/>
    </row>
    <row r="13" spans="1:20" s="166" customFormat="1" ht="15" x14ac:dyDescent="0.35">
      <c r="A13" s="341"/>
      <c r="B13" s="182" t="s">
        <v>323</v>
      </c>
    </row>
    <row r="15" spans="1:20" x14ac:dyDescent="0.3">
      <c r="C15" s="12"/>
    </row>
  </sheetData>
  <phoneticPr fontId="105" type="noConversion"/>
  <hyperlinks>
    <hyperlink ref="B13" r:id="rId1" xr:uid="{9B7AC27C-D079-40B0-93B0-27E746974330}"/>
    <hyperlink ref="A2" location="'Chapter 2'!A1" display="Back to Table of Contents" xr:uid="{DF2774D4-CEFD-46A7-93DC-D233CE149039}"/>
  </hyperlinks>
  <pageMargins left="0.7" right="0.7" top="0.75" bottom="0.75" header="0.3" footer="0.3"/>
  <pageSetup paperSize="9" scale="76" orientation="landscape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F6B7-EB8C-4FFB-9371-EAB9796632E6}">
  <sheetPr>
    <tabColor theme="3" tint="0.39997558519241921"/>
    <pageSetUpPr fitToPage="1"/>
  </sheetPr>
  <dimension ref="A1:O15"/>
  <sheetViews>
    <sheetView showGridLines="0" zoomScaleNormal="100" workbookViewId="0">
      <selection activeCell="A44" sqref="A44"/>
    </sheetView>
  </sheetViews>
  <sheetFormatPr defaultColWidth="9.140625" defaultRowHeight="16.5" x14ac:dyDescent="0.3"/>
  <cols>
    <col min="1" max="1" width="14.85546875" style="2" customWidth="1"/>
    <col min="2" max="12" width="10.28515625" style="2" customWidth="1"/>
    <col min="13" max="16384" width="9.140625" style="2"/>
  </cols>
  <sheetData>
    <row r="1" spans="1:15" ht="18" x14ac:dyDescent="0.35">
      <c r="A1" s="3" t="s">
        <v>1312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35"/>
      <c r="N1" s="335"/>
      <c r="O1" s="335"/>
    </row>
    <row r="2" spans="1:15" x14ac:dyDescent="0.3">
      <c r="A2" s="160" t="s">
        <v>114</v>
      </c>
    </row>
    <row r="3" spans="1:15" s="306" customFormat="1" ht="28.5" customHeight="1" x14ac:dyDescent="0.25">
      <c r="A3" s="342"/>
      <c r="B3" s="19" t="s">
        <v>14</v>
      </c>
      <c r="C3" s="19" t="s">
        <v>15</v>
      </c>
      <c r="D3" s="19" t="s">
        <v>16</v>
      </c>
      <c r="E3" s="19" t="s">
        <v>17</v>
      </c>
      <c r="F3" s="19" t="s">
        <v>18</v>
      </c>
      <c r="G3" s="19" t="s">
        <v>19</v>
      </c>
      <c r="H3" s="19" t="s">
        <v>32</v>
      </c>
      <c r="I3" s="19" t="s">
        <v>59</v>
      </c>
      <c r="J3" s="19" t="s">
        <v>69</v>
      </c>
      <c r="K3" s="19" t="s">
        <v>95</v>
      </c>
      <c r="L3" s="19" t="s">
        <v>196</v>
      </c>
    </row>
    <row r="4" spans="1:15" x14ac:dyDescent="0.3">
      <c r="A4" s="13"/>
      <c r="B4" s="295" t="s">
        <v>23</v>
      </c>
      <c r="C4" s="295" t="s">
        <v>23</v>
      </c>
      <c r="D4" s="295" t="s">
        <v>23</v>
      </c>
      <c r="E4" s="295" t="s">
        <v>23</v>
      </c>
      <c r="F4" s="295" t="s">
        <v>23</v>
      </c>
      <c r="G4" s="295" t="s">
        <v>23</v>
      </c>
      <c r="H4" s="295" t="s">
        <v>23</v>
      </c>
      <c r="I4" s="295" t="s">
        <v>23</v>
      </c>
      <c r="J4" s="295" t="s">
        <v>23</v>
      </c>
      <c r="K4" s="295" t="s">
        <v>23</v>
      </c>
      <c r="L4" s="295" t="s">
        <v>23</v>
      </c>
    </row>
    <row r="5" spans="1:15" ht="17.25" customHeight="1" x14ac:dyDescent="0.3">
      <c r="A5" s="288" t="s">
        <v>27</v>
      </c>
      <c r="B5" s="609">
        <v>4.4247053329378003</v>
      </c>
      <c r="C5" s="609">
        <v>4.3803438931573471</v>
      </c>
      <c r="D5" s="609">
        <v>4.3718090637684073</v>
      </c>
      <c r="E5" s="609">
        <v>4.3572518110161029</v>
      </c>
      <c r="F5" s="609">
        <v>4.2872643793930694</v>
      </c>
      <c r="G5" s="609">
        <v>4.2617247977797392</v>
      </c>
      <c r="H5" s="609">
        <v>4.1423035474750476</v>
      </c>
      <c r="I5" s="609">
        <v>4.0999225984207239</v>
      </c>
      <c r="J5" s="609">
        <v>4.03</v>
      </c>
      <c r="K5" s="609">
        <v>3.96</v>
      </c>
      <c r="L5" s="609">
        <v>3.93</v>
      </c>
    </row>
    <row r="6" spans="1:15" x14ac:dyDescent="0.3">
      <c r="A6" s="6" t="s">
        <v>329</v>
      </c>
      <c r="B6" s="610">
        <v>2.022779448117233</v>
      </c>
      <c r="C6" s="610">
        <v>2.0597931408154881</v>
      </c>
      <c r="D6" s="610">
        <v>2.1026562582364132</v>
      </c>
      <c r="E6" s="610">
        <v>2.147554573920802</v>
      </c>
      <c r="F6" s="610">
        <v>2.1196178046803897</v>
      </c>
      <c r="G6" s="610">
        <v>2.1629780987809779</v>
      </c>
      <c r="H6" s="610">
        <v>2.1642143109875303</v>
      </c>
      <c r="I6" s="610">
        <v>2.2033176163154011</v>
      </c>
      <c r="J6" s="610">
        <v>2.23</v>
      </c>
      <c r="K6" s="610">
        <v>2.2400000000000002</v>
      </c>
      <c r="L6" s="610">
        <v>2.2799999999999998</v>
      </c>
    </row>
    <row r="7" spans="1:15" x14ac:dyDescent="0.3">
      <c r="A7" s="6" t="s">
        <v>62</v>
      </c>
      <c r="B7" s="610">
        <v>1.3242136735408072</v>
      </c>
      <c r="C7" s="610">
        <v>1.3727377387806461</v>
      </c>
      <c r="D7" s="610">
        <v>1.422600478251077</v>
      </c>
      <c r="E7" s="610">
        <v>1.4918579524020792</v>
      </c>
      <c r="F7" s="610">
        <v>1.5261275175272488</v>
      </c>
      <c r="G7" s="610">
        <v>1.5933632362619059</v>
      </c>
      <c r="H7" s="610">
        <v>1.6446700108516559</v>
      </c>
      <c r="I7" s="610">
        <v>1.71057490200534</v>
      </c>
      <c r="J7" s="610">
        <v>1.77</v>
      </c>
      <c r="K7" s="610">
        <v>1.83</v>
      </c>
      <c r="L7" s="610">
        <v>1.9</v>
      </c>
    </row>
    <row r="8" spans="1:15" x14ac:dyDescent="0.3">
      <c r="A8" s="6" t="s">
        <v>31</v>
      </c>
      <c r="B8" s="610">
        <v>0.83699293588684787</v>
      </c>
      <c r="C8" s="610">
        <v>0.81839833060424128</v>
      </c>
      <c r="D8" s="610">
        <v>0.80737622662508968</v>
      </c>
      <c r="E8" s="610">
        <v>0.81062867881074829</v>
      </c>
      <c r="F8" s="610">
        <v>0.81829299754277407</v>
      </c>
      <c r="G8" s="610">
        <v>0.83210305364105397</v>
      </c>
      <c r="H8" s="610">
        <v>0.82157191412406771</v>
      </c>
      <c r="I8" s="610">
        <v>0.84802661478157126</v>
      </c>
      <c r="J8" s="610">
        <v>0.84</v>
      </c>
      <c r="K8" s="610">
        <v>0.83</v>
      </c>
      <c r="L8" s="610">
        <v>0.8</v>
      </c>
    </row>
    <row r="10" spans="1:15" s="166" customFormat="1" ht="15" x14ac:dyDescent="0.35">
      <c r="A10" s="180" t="s">
        <v>29</v>
      </c>
      <c r="B10" s="166" t="s">
        <v>1271</v>
      </c>
    </row>
    <row r="11" spans="1:15" s="166" customFormat="1" ht="15" x14ac:dyDescent="0.35">
      <c r="A11" s="180" t="s">
        <v>30</v>
      </c>
      <c r="B11" s="166" t="s">
        <v>1262</v>
      </c>
    </row>
    <row r="12" spans="1:15" s="166" customFormat="1" ht="15" x14ac:dyDescent="0.35">
      <c r="A12" s="180"/>
      <c r="B12" s="166" t="s">
        <v>1261</v>
      </c>
    </row>
    <row r="13" spans="1:15" s="166" customFormat="1" ht="15" x14ac:dyDescent="0.35">
      <c r="B13" s="182" t="s">
        <v>326</v>
      </c>
    </row>
    <row r="15" spans="1:15" x14ac:dyDescent="0.3">
      <c r="C15" s="12"/>
    </row>
  </sheetData>
  <hyperlinks>
    <hyperlink ref="B13" r:id="rId1" xr:uid="{7209E70F-7721-44CA-8344-DEBAE614C3B5}"/>
    <hyperlink ref="A2" location="'Chapter 2'!A1" display="Back to Table of Contents" xr:uid="{2709A304-D31B-4231-8EC8-27902181F061}"/>
  </hyperlinks>
  <pageMargins left="0.7" right="0.7" top="0.75" bottom="0.75" header="0.3" footer="0.3"/>
  <pageSetup paperSize="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F1A78A"/>
    <pageSetUpPr fitToPage="1"/>
  </sheetPr>
  <dimension ref="A1:V36"/>
  <sheetViews>
    <sheetView showGridLines="0" zoomScale="90" zoomScaleNormal="90" workbookViewId="0">
      <pane xSplit="2" ySplit="4" topLeftCell="C5" activePane="bottomRight" state="frozen"/>
      <selection activeCell="A44" sqref="A44"/>
      <selection pane="topRight" activeCell="A44" sqref="A44"/>
      <selection pane="bottomLeft" activeCell="A44" sqref="A44"/>
      <selection pane="bottomRight" activeCell="P8" sqref="P8"/>
    </sheetView>
  </sheetViews>
  <sheetFormatPr defaultColWidth="9.140625" defaultRowHeight="16.5" x14ac:dyDescent="0.3"/>
  <cols>
    <col min="1" max="1" width="13.85546875" style="190" hidden="1" customWidth="1"/>
    <col min="2" max="2" width="70.140625" style="62" customWidth="1"/>
    <col min="3" max="3" width="12.28515625" style="17" customWidth="1"/>
    <col min="4" max="4" width="10.140625" style="2" customWidth="1"/>
    <col min="5" max="5" width="9.140625" style="2" bestFit="1" customWidth="1"/>
    <col min="6" max="6" width="10.42578125" style="2" customWidth="1"/>
    <col min="7" max="10" width="9.140625" style="2" bestFit="1" customWidth="1"/>
    <col min="11" max="11" width="11.28515625" style="2" customWidth="1"/>
    <col min="12" max="12" width="10.85546875" style="2" customWidth="1"/>
    <col min="13" max="13" width="13.140625" style="2" customWidth="1"/>
    <col min="14" max="14" width="2.140625" style="2" bestFit="1" customWidth="1"/>
    <col min="15" max="16" width="10.7109375" style="2" bestFit="1" customWidth="1"/>
    <col min="17" max="16384" width="9.140625" style="2"/>
  </cols>
  <sheetData>
    <row r="1" spans="1:22" ht="18" x14ac:dyDescent="0.35">
      <c r="B1" s="3" t="s">
        <v>1283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22" x14ac:dyDescent="0.3">
      <c r="B2" s="160" t="s">
        <v>114</v>
      </c>
      <c r="C2" s="260"/>
      <c r="D2" s="260"/>
      <c r="I2" s="63"/>
      <c r="J2" s="64"/>
      <c r="K2" s="63"/>
      <c r="L2" s="17"/>
      <c r="M2" s="64"/>
    </row>
    <row r="3" spans="1:22" ht="14.45" customHeight="1" x14ac:dyDescent="0.3">
      <c r="B3" s="65"/>
      <c r="C3" s="730" t="s">
        <v>0</v>
      </c>
      <c r="D3" s="730"/>
      <c r="E3" s="731" t="s">
        <v>1</v>
      </c>
      <c r="F3" s="732"/>
      <c r="G3" s="730" t="s">
        <v>2</v>
      </c>
      <c r="H3" s="730"/>
      <c r="I3" s="731" t="s">
        <v>3</v>
      </c>
      <c r="J3" s="732"/>
      <c r="K3" s="731" t="s">
        <v>4</v>
      </c>
      <c r="L3" s="730"/>
      <c r="M3" s="732"/>
    </row>
    <row r="4" spans="1:22" x14ac:dyDescent="0.3">
      <c r="B4" s="65"/>
      <c r="C4" s="33" t="s">
        <v>245</v>
      </c>
      <c r="D4" s="33" t="s">
        <v>246</v>
      </c>
      <c r="E4" s="66" t="s">
        <v>245</v>
      </c>
      <c r="F4" s="67" t="s">
        <v>246</v>
      </c>
      <c r="G4" s="66" t="s">
        <v>245</v>
      </c>
      <c r="H4" s="67" t="s">
        <v>246</v>
      </c>
      <c r="I4" s="66" t="s">
        <v>245</v>
      </c>
      <c r="J4" s="67" t="s">
        <v>246</v>
      </c>
      <c r="K4" s="66" t="s">
        <v>245</v>
      </c>
      <c r="L4" s="689" t="s">
        <v>246</v>
      </c>
      <c r="M4" s="293" t="s">
        <v>1321</v>
      </c>
    </row>
    <row r="5" spans="1:22" ht="14.45" customHeight="1" x14ac:dyDescent="0.3">
      <c r="A5" s="190" t="s">
        <v>70</v>
      </c>
      <c r="B5" s="65" t="s">
        <v>7</v>
      </c>
      <c r="C5" s="661">
        <v>5800000</v>
      </c>
      <c r="D5" s="662">
        <v>7000000</v>
      </c>
      <c r="E5" s="661">
        <v>407608</v>
      </c>
      <c r="F5" s="662">
        <v>443760</v>
      </c>
      <c r="G5" s="661">
        <v>224734</v>
      </c>
      <c r="H5" s="662">
        <v>292747</v>
      </c>
      <c r="I5" s="661">
        <v>187000</v>
      </c>
      <c r="J5" s="662">
        <v>172000</v>
      </c>
      <c r="K5" s="661">
        <v>6619342</v>
      </c>
      <c r="L5" s="698">
        <v>7908507</v>
      </c>
      <c r="M5" s="699">
        <v>14527849</v>
      </c>
      <c r="N5" s="37"/>
      <c r="O5" s="37"/>
      <c r="P5" s="681"/>
      <c r="Q5" s="681"/>
      <c r="R5" s="37"/>
      <c r="S5" s="37"/>
      <c r="T5" s="37"/>
      <c r="U5" s="37"/>
      <c r="V5" s="37"/>
    </row>
    <row r="6" spans="1:22" ht="14.45" customHeight="1" thickBot="1" x14ac:dyDescent="0.35">
      <c r="B6" s="65"/>
      <c r="C6" s="88"/>
      <c r="D6" s="89"/>
      <c r="E6" s="88"/>
      <c r="F6" s="89"/>
      <c r="G6" s="88"/>
      <c r="H6" s="89"/>
      <c r="I6" s="88"/>
      <c r="J6" s="89"/>
      <c r="K6" s="673"/>
      <c r="L6" s="690"/>
      <c r="M6" s="674"/>
      <c r="P6" s="681"/>
      <c r="Q6" s="681"/>
    </row>
    <row r="7" spans="1:22" ht="14.45" customHeight="1" x14ac:dyDescent="0.3">
      <c r="A7" s="5"/>
      <c r="B7" s="71" t="s">
        <v>198</v>
      </c>
      <c r="C7" s="269">
        <v>481000</v>
      </c>
      <c r="D7" s="270">
        <v>367000</v>
      </c>
      <c r="E7" s="269">
        <v>41868</v>
      </c>
      <c r="F7" s="270">
        <v>32321</v>
      </c>
      <c r="G7" s="269">
        <v>23934</v>
      </c>
      <c r="H7" s="270">
        <v>17966</v>
      </c>
      <c r="I7" s="269">
        <v>13800</v>
      </c>
      <c r="J7" s="270">
        <v>9600</v>
      </c>
      <c r="K7" s="682">
        <v>560602</v>
      </c>
      <c r="L7" s="691">
        <v>426887</v>
      </c>
      <c r="M7" s="700">
        <v>987489</v>
      </c>
      <c r="P7" s="681"/>
      <c r="Q7" s="681"/>
    </row>
    <row r="8" spans="1:22" ht="14.45" customHeight="1" x14ac:dyDescent="0.3">
      <c r="A8" s="190" t="s">
        <v>263</v>
      </c>
      <c r="B8" s="227" t="s">
        <v>262</v>
      </c>
      <c r="C8" s="223">
        <v>460000</v>
      </c>
      <c r="D8" s="224">
        <v>347000</v>
      </c>
      <c r="E8" s="223">
        <v>40144</v>
      </c>
      <c r="F8" s="224">
        <v>30560</v>
      </c>
      <c r="G8" s="223">
        <v>23046</v>
      </c>
      <c r="H8" s="224">
        <v>17060</v>
      </c>
      <c r="I8" s="223">
        <v>13400</v>
      </c>
      <c r="J8" s="224">
        <v>9200</v>
      </c>
      <c r="K8" s="683">
        <v>536590</v>
      </c>
      <c r="L8" s="692">
        <v>403820</v>
      </c>
      <c r="M8" s="701">
        <v>940410</v>
      </c>
      <c r="O8" s="37"/>
      <c r="P8" s="681"/>
      <c r="Q8" s="681"/>
    </row>
    <row r="9" spans="1:22" ht="14.45" customHeight="1" x14ac:dyDescent="0.3">
      <c r="A9" s="190" t="s">
        <v>71</v>
      </c>
      <c r="B9" s="75" t="s">
        <v>49</v>
      </c>
      <c r="C9" s="73">
        <v>137500</v>
      </c>
      <c r="D9" s="74">
        <v>67900</v>
      </c>
      <c r="E9" s="73">
        <v>13694</v>
      </c>
      <c r="F9" s="74">
        <v>7146</v>
      </c>
      <c r="G9" s="73">
        <v>7588</v>
      </c>
      <c r="H9" s="74">
        <v>3767</v>
      </c>
      <c r="I9" s="73">
        <v>5700</v>
      </c>
      <c r="J9" s="74">
        <v>2300</v>
      </c>
      <c r="K9" s="684">
        <v>164482</v>
      </c>
      <c r="L9" s="693">
        <v>81113</v>
      </c>
      <c r="M9" s="702">
        <v>245595</v>
      </c>
      <c r="O9" s="37"/>
      <c r="P9" s="681"/>
      <c r="Q9" s="681"/>
    </row>
    <row r="10" spans="1:22" ht="14.45" customHeight="1" x14ac:dyDescent="0.3">
      <c r="B10" s="76" t="s">
        <v>51</v>
      </c>
      <c r="C10" s="78">
        <v>25700</v>
      </c>
      <c r="D10" s="79">
        <v>15700</v>
      </c>
      <c r="E10" s="78">
        <v>2476</v>
      </c>
      <c r="F10" s="79">
        <v>1579</v>
      </c>
      <c r="G10" s="78">
        <v>950</v>
      </c>
      <c r="H10" s="79">
        <v>656</v>
      </c>
      <c r="I10" s="78">
        <v>610</v>
      </c>
      <c r="J10" s="79">
        <v>300</v>
      </c>
      <c r="K10" s="685">
        <v>29736</v>
      </c>
      <c r="L10" s="694">
        <v>18235</v>
      </c>
      <c r="M10" s="703">
        <v>47971</v>
      </c>
      <c r="O10" s="37"/>
      <c r="P10" s="681"/>
      <c r="Q10" s="681"/>
    </row>
    <row r="11" spans="1:22" ht="14.45" customHeight="1" x14ac:dyDescent="0.3">
      <c r="B11" s="80" t="s">
        <v>193</v>
      </c>
      <c r="C11" s="82">
        <v>50200</v>
      </c>
      <c r="D11" s="83">
        <v>26000</v>
      </c>
      <c r="E11" s="82">
        <v>6526</v>
      </c>
      <c r="F11" s="83">
        <v>3594</v>
      </c>
      <c r="G11" s="82">
        <v>3155</v>
      </c>
      <c r="H11" s="83">
        <v>1674</v>
      </c>
      <c r="I11" s="82">
        <v>2300</v>
      </c>
      <c r="J11" s="83">
        <v>1000</v>
      </c>
      <c r="K11" s="686">
        <v>62181</v>
      </c>
      <c r="L11" s="695">
        <v>32268</v>
      </c>
      <c r="M11" s="704">
        <v>94449</v>
      </c>
      <c r="O11" s="37"/>
      <c r="P11" s="681"/>
      <c r="Q11" s="681"/>
    </row>
    <row r="12" spans="1:22" ht="14.45" customHeight="1" x14ac:dyDescent="0.3">
      <c r="A12" s="190" t="s">
        <v>72</v>
      </c>
      <c r="B12" s="84" t="s">
        <v>50</v>
      </c>
      <c r="C12" s="86">
        <v>57000</v>
      </c>
      <c r="D12" s="87">
        <v>52000</v>
      </c>
      <c r="E12" s="86">
        <v>6000</v>
      </c>
      <c r="F12" s="87">
        <v>5535</v>
      </c>
      <c r="G12" s="86">
        <v>3609</v>
      </c>
      <c r="H12" s="87">
        <v>3454</v>
      </c>
      <c r="I12" s="86">
        <v>540</v>
      </c>
      <c r="J12" s="87">
        <v>600</v>
      </c>
      <c r="K12" s="687">
        <v>67149</v>
      </c>
      <c r="L12" s="696">
        <v>61589</v>
      </c>
      <c r="M12" s="705">
        <v>128738</v>
      </c>
      <c r="O12" s="37"/>
      <c r="P12" s="681"/>
      <c r="Q12" s="681"/>
    </row>
    <row r="13" spans="1:22" ht="14.45" customHeight="1" x14ac:dyDescent="0.3">
      <c r="A13" s="190" t="s">
        <v>73</v>
      </c>
      <c r="B13" s="84" t="s">
        <v>94</v>
      </c>
      <c r="C13" s="86">
        <v>50700</v>
      </c>
      <c r="D13" s="87">
        <v>45300</v>
      </c>
      <c r="E13" s="86">
        <v>3961</v>
      </c>
      <c r="F13" s="87">
        <v>3621</v>
      </c>
      <c r="G13" s="86">
        <v>2149</v>
      </c>
      <c r="H13" s="87">
        <v>1871</v>
      </c>
      <c r="I13" s="86">
        <v>1400</v>
      </c>
      <c r="J13" s="87">
        <v>1100</v>
      </c>
      <c r="K13" s="687">
        <v>58210</v>
      </c>
      <c r="L13" s="696">
        <v>51892</v>
      </c>
      <c r="M13" s="705">
        <v>110102</v>
      </c>
      <c r="O13" s="37"/>
      <c r="P13" s="681"/>
      <c r="Q13" s="681"/>
    </row>
    <row r="14" spans="1:22" ht="14.45" customHeight="1" x14ac:dyDescent="0.3">
      <c r="A14" s="190" t="s">
        <v>74</v>
      </c>
      <c r="B14" s="84" t="s">
        <v>52</v>
      </c>
      <c r="C14" s="86">
        <v>44000</v>
      </c>
      <c r="D14" s="87">
        <v>38000</v>
      </c>
      <c r="E14" s="86">
        <v>3820</v>
      </c>
      <c r="F14" s="87">
        <v>3384</v>
      </c>
      <c r="G14" s="86">
        <v>2080</v>
      </c>
      <c r="H14" s="87">
        <v>1837</v>
      </c>
      <c r="I14" s="708">
        <v>1400</v>
      </c>
      <c r="J14" s="87">
        <v>1300</v>
      </c>
      <c r="K14" s="687">
        <v>51300</v>
      </c>
      <c r="L14" s="696">
        <v>44521</v>
      </c>
      <c r="M14" s="705">
        <v>95821</v>
      </c>
      <c r="O14" s="37"/>
      <c r="P14" s="681"/>
      <c r="Q14" s="681"/>
    </row>
    <row r="15" spans="1:22" ht="14.45" customHeight="1" x14ac:dyDescent="0.3">
      <c r="A15" s="190" t="s">
        <v>91</v>
      </c>
      <c r="B15" s="84" t="s">
        <v>1240</v>
      </c>
      <c r="C15" s="86">
        <v>171000</v>
      </c>
      <c r="D15" s="87">
        <v>143000</v>
      </c>
      <c r="E15" s="86">
        <v>12669</v>
      </c>
      <c r="F15" s="87">
        <v>10874</v>
      </c>
      <c r="G15" s="86">
        <v>7620</v>
      </c>
      <c r="H15" s="654">
        <v>6131</v>
      </c>
      <c r="I15" s="708">
        <v>4400</v>
      </c>
      <c r="J15" s="87">
        <v>3800</v>
      </c>
      <c r="K15" s="687">
        <v>195689</v>
      </c>
      <c r="L15" s="696">
        <v>163805</v>
      </c>
      <c r="M15" s="705">
        <v>359494</v>
      </c>
      <c r="O15" s="37"/>
      <c r="P15" s="681"/>
      <c r="Q15" s="681"/>
    </row>
    <row r="16" spans="1:22" ht="14.45" customHeight="1" x14ac:dyDescent="0.3">
      <c r="A16" s="190" t="s">
        <v>264</v>
      </c>
      <c r="B16" s="257" t="s">
        <v>199</v>
      </c>
      <c r="C16" s="86">
        <v>66</v>
      </c>
      <c r="D16" s="87">
        <v>55</v>
      </c>
      <c r="E16" s="86">
        <v>0</v>
      </c>
      <c r="F16" s="87">
        <v>0</v>
      </c>
      <c r="G16" s="86">
        <v>0</v>
      </c>
      <c r="H16" s="87">
        <v>2</v>
      </c>
      <c r="I16" s="708">
        <v>0</v>
      </c>
      <c r="J16" s="87">
        <v>0</v>
      </c>
      <c r="K16" s="687">
        <v>66</v>
      </c>
      <c r="L16" s="696">
        <v>57</v>
      </c>
      <c r="M16" s="705">
        <v>123</v>
      </c>
      <c r="O16" s="37"/>
      <c r="P16" s="681"/>
      <c r="Q16" s="681"/>
    </row>
    <row r="17" spans="1:17" ht="14.45" customHeight="1" x14ac:dyDescent="0.3">
      <c r="A17" s="190" t="s">
        <v>177</v>
      </c>
      <c r="B17" s="257" t="s">
        <v>93</v>
      </c>
      <c r="C17" s="86">
        <v>1450</v>
      </c>
      <c r="D17" s="87">
        <v>1430</v>
      </c>
      <c r="E17" s="86">
        <v>102</v>
      </c>
      <c r="F17" s="87">
        <v>139</v>
      </c>
      <c r="G17" s="86">
        <v>214</v>
      </c>
      <c r="H17" s="87">
        <v>221</v>
      </c>
      <c r="I17" s="708">
        <v>20.923076923076923</v>
      </c>
      <c r="J17" s="87">
        <v>15.076923076923077</v>
      </c>
      <c r="K17" s="687">
        <v>1786.9230769230769</v>
      </c>
      <c r="L17" s="696">
        <v>1805.0769230769231</v>
      </c>
      <c r="M17" s="705">
        <v>3592</v>
      </c>
      <c r="O17" s="37"/>
      <c r="P17" s="681"/>
      <c r="Q17" s="681"/>
    </row>
    <row r="18" spans="1:17" ht="14.45" customHeight="1" x14ac:dyDescent="0.3">
      <c r="A18" s="190" t="s">
        <v>265</v>
      </c>
      <c r="B18" s="257" t="s">
        <v>200</v>
      </c>
      <c r="C18" s="86">
        <v>9100</v>
      </c>
      <c r="D18" s="87">
        <v>9700</v>
      </c>
      <c r="E18" s="86">
        <v>1252</v>
      </c>
      <c r="F18" s="87">
        <v>1227</v>
      </c>
      <c r="G18" s="86">
        <v>520</v>
      </c>
      <c r="H18" s="87">
        <v>553</v>
      </c>
      <c r="I18" s="86">
        <v>70</v>
      </c>
      <c r="J18" s="87">
        <v>80</v>
      </c>
      <c r="K18" s="687">
        <v>10942</v>
      </c>
      <c r="L18" s="696">
        <v>11560</v>
      </c>
      <c r="M18" s="705">
        <v>22502</v>
      </c>
      <c r="O18" s="37"/>
      <c r="P18" s="681"/>
      <c r="Q18" s="681"/>
    </row>
    <row r="19" spans="1:17" ht="14.45" customHeight="1" x14ac:dyDescent="0.3">
      <c r="A19" s="190" t="s">
        <v>266</v>
      </c>
      <c r="B19" s="257" t="s">
        <v>201</v>
      </c>
      <c r="C19" s="86">
        <v>1990</v>
      </c>
      <c r="D19" s="87">
        <v>1710</v>
      </c>
      <c r="E19" s="86"/>
      <c r="F19" s="87"/>
      <c r="G19" s="86">
        <v>26</v>
      </c>
      <c r="H19" s="87">
        <v>25</v>
      </c>
      <c r="I19" s="86">
        <v>90</v>
      </c>
      <c r="J19" s="87">
        <v>60</v>
      </c>
      <c r="K19" s="687">
        <v>2106</v>
      </c>
      <c r="L19" s="696">
        <v>1795</v>
      </c>
      <c r="M19" s="705">
        <v>3901</v>
      </c>
      <c r="P19" s="681"/>
      <c r="Q19" s="681"/>
    </row>
    <row r="20" spans="1:17" ht="14.45" customHeight="1" thickBot="1" x14ac:dyDescent="0.35">
      <c r="A20" s="190" t="s">
        <v>175</v>
      </c>
      <c r="B20" s="258" t="s">
        <v>96</v>
      </c>
      <c r="C20" s="99">
        <v>8300</v>
      </c>
      <c r="D20" s="100">
        <v>7100</v>
      </c>
      <c r="E20" s="99">
        <v>370</v>
      </c>
      <c r="F20" s="100">
        <v>395</v>
      </c>
      <c r="G20" s="99">
        <v>128</v>
      </c>
      <c r="H20" s="100">
        <v>105</v>
      </c>
      <c r="I20" s="99">
        <v>280</v>
      </c>
      <c r="J20" s="100">
        <v>270</v>
      </c>
      <c r="K20" s="688">
        <v>9078</v>
      </c>
      <c r="L20" s="697">
        <v>7870</v>
      </c>
      <c r="M20" s="706">
        <v>16948</v>
      </c>
      <c r="P20" s="681"/>
      <c r="Q20" s="681"/>
    </row>
    <row r="21" spans="1:17" x14ac:dyDescent="0.3"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</row>
    <row r="22" spans="1:17" s="166" customFormat="1" ht="15" x14ac:dyDescent="0.35">
      <c r="B22" s="176" t="s">
        <v>8</v>
      </c>
      <c r="C22" s="168" t="s">
        <v>1284</v>
      </c>
    </row>
    <row r="23" spans="1:17" s="166" customFormat="1" ht="15" x14ac:dyDescent="0.35">
      <c r="C23" s="179" t="s">
        <v>374</v>
      </c>
      <c r="D23" s="179"/>
      <c r="E23" s="179"/>
      <c r="F23" s="179"/>
      <c r="G23" s="178"/>
      <c r="H23" s="177"/>
      <c r="I23" s="177"/>
      <c r="J23" s="177"/>
      <c r="K23" s="177"/>
      <c r="L23" s="177"/>
    </row>
    <row r="24" spans="1:17" s="166" customFormat="1" ht="14.25" customHeight="1" x14ac:dyDescent="0.35">
      <c r="B24" s="176" t="s">
        <v>10</v>
      </c>
      <c r="C24" s="181" t="s">
        <v>1355</v>
      </c>
      <c r="D24" s="181"/>
      <c r="E24" s="181"/>
      <c r="F24" s="181"/>
      <c r="G24" s="181"/>
      <c r="H24" s="174"/>
      <c r="I24" s="181"/>
      <c r="J24" s="181"/>
      <c r="K24" s="668"/>
      <c r="L24" s="668"/>
      <c r="M24" s="668"/>
    </row>
    <row r="25" spans="1:17" s="166" customFormat="1" ht="14.25" customHeight="1" x14ac:dyDescent="0.35">
      <c r="B25" s="171" t="s">
        <v>1280</v>
      </c>
    </row>
    <row r="26" spans="1:17" s="166" customFormat="1" ht="14.25" customHeight="1" x14ac:dyDescent="0.35">
      <c r="B26" s="182" t="s">
        <v>1279</v>
      </c>
      <c r="C26" s="182"/>
    </row>
    <row r="27" spans="1:17" s="166" customFormat="1" ht="14.25" customHeight="1" x14ac:dyDescent="0.35">
      <c r="A27" s="190"/>
      <c r="B27" s="669" t="s">
        <v>1278</v>
      </c>
      <c r="D27" s="172"/>
      <c r="E27" s="172"/>
      <c r="F27" s="172"/>
      <c r="J27" s="172"/>
    </row>
    <row r="28" spans="1:17" s="166" customFormat="1" ht="14.25" customHeight="1" x14ac:dyDescent="0.35">
      <c r="A28" s="190"/>
      <c r="B28" s="669" t="s">
        <v>1361</v>
      </c>
    </row>
    <row r="29" spans="1:17" ht="14.25" customHeight="1" x14ac:dyDescent="0.35">
      <c r="A29" s="261"/>
      <c r="B29" s="171" t="s">
        <v>1281</v>
      </c>
      <c r="C29" s="166"/>
      <c r="D29" s="211"/>
      <c r="E29" s="166"/>
      <c r="F29" s="171"/>
      <c r="G29" s="166"/>
      <c r="H29" s="166"/>
      <c r="I29" s="675"/>
      <c r="J29" s="675"/>
    </row>
    <row r="30" spans="1:17" ht="14.25" customHeight="1" x14ac:dyDescent="0.35">
      <c r="A30" s="261"/>
      <c r="B30" s="408" t="s">
        <v>1277</v>
      </c>
      <c r="C30" s="171"/>
      <c r="D30" s="166"/>
      <c r="E30" s="166"/>
      <c r="F30" s="166"/>
      <c r="G30" s="166"/>
      <c r="H30" s="166"/>
      <c r="I30" s="166"/>
      <c r="J30" s="166"/>
    </row>
    <row r="31" spans="1:17" x14ac:dyDescent="0.3">
      <c r="A31" s="261"/>
    </row>
    <row r="35" spans="1:1" x14ac:dyDescent="0.3">
      <c r="A35" s="262"/>
    </row>
    <row r="36" spans="1:1" x14ac:dyDescent="0.3">
      <c r="A36" s="262"/>
    </row>
  </sheetData>
  <mergeCells count="5">
    <mergeCell ref="C3:D3"/>
    <mergeCell ref="E3:F3"/>
    <mergeCell ref="G3:H3"/>
    <mergeCell ref="I3:J3"/>
    <mergeCell ref="K3:M3"/>
  </mergeCells>
  <hyperlinks>
    <hyperlink ref="B2" location="'Chapter 2'!A1" display="Back to Table of Contents" xr:uid="{00000000-0004-0000-0200-000003000000}"/>
    <hyperlink ref="B30" r:id="rId1" xr:uid="{A868D92D-196C-4D1F-A7B7-0025CCC5BEA1}"/>
    <hyperlink ref="B26" r:id="rId2" xr:uid="{37497BAE-415E-4871-B5B6-EB37D08454F1}"/>
  </hyperlinks>
  <pageMargins left="0.7" right="0.7" top="0.75" bottom="0.75" header="0.3" footer="0.3"/>
  <pageSetup paperSize="9" scale="71" orientation="landscape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098C9-6B6B-41C4-AC36-5E535D9F8CB6}">
  <sheetPr>
    <tabColor theme="3" tint="0.39997558519241921"/>
    <pageSetUpPr fitToPage="1"/>
  </sheetPr>
  <dimension ref="A1:R19"/>
  <sheetViews>
    <sheetView showGridLines="0" zoomScaleNormal="100" workbookViewId="0">
      <selection activeCell="A44" sqref="A44"/>
    </sheetView>
  </sheetViews>
  <sheetFormatPr defaultColWidth="9.140625" defaultRowHeight="16.5" x14ac:dyDescent="0.3"/>
  <cols>
    <col min="1" max="1" width="17" style="2" customWidth="1"/>
    <col min="2" max="12" width="9.140625" style="2"/>
    <col min="13" max="14" width="9.5703125" style="2" customWidth="1"/>
    <col min="15" max="16384" width="9.140625" style="2"/>
  </cols>
  <sheetData>
    <row r="1" spans="1:18" ht="18" x14ac:dyDescent="0.35">
      <c r="A1" s="3" t="s">
        <v>1313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35"/>
      <c r="Q1" s="335"/>
      <c r="R1" s="335"/>
    </row>
    <row r="2" spans="1:18" x14ac:dyDescent="0.3">
      <c r="A2" s="160" t="s">
        <v>114</v>
      </c>
    </row>
    <row r="3" spans="1:18" s="306" customFormat="1" ht="27" customHeight="1" x14ac:dyDescent="0.25">
      <c r="A3" s="342"/>
      <c r="B3" s="19" t="s">
        <v>12</v>
      </c>
      <c r="C3" s="19" t="s">
        <v>13</v>
      </c>
      <c r="D3" s="19" t="s">
        <v>14</v>
      </c>
      <c r="E3" s="19" t="s">
        <v>15</v>
      </c>
      <c r="F3" s="19" t="s">
        <v>16</v>
      </c>
      <c r="G3" s="19" t="s">
        <v>17</v>
      </c>
      <c r="H3" s="19" t="s">
        <v>18</v>
      </c>
      <c r="I3" s="19" t="s">
        <v>19</v>
      </c>
      <c r="J3" s="19" t="s">
        <v>32</v>
      </c>
      <c r="K3" s="19" t="s">
        <v>59</v>
      </c>
      <c r="L3" s="19" t="s">
        <v>69</v>
      </c>
      <c r="M3" s="19" t="s">
        <v>95</v>
      </c>
      <c r="N3" s="19" t="s">
        <v>196</v>
      </c>
      <c r="O3" s="19" t="s">
        <v>286</v>
      </c>
    </row>
    <row r="4" spans="1:18" x14ac:dyDescent="0.3">
      <c r="A4" s="13"/>
      <c r="B4" s="295" t="s">
        <v>23</v>
      </c>
      <c r="C4" s="295" t="s">
        <v>23</v>
      </c>
      <c r="D4" s="295" t="s">
        <v>23</v>
      </c>
      <c r="E4" s="295" t="s">
        <v>23</v>
      </c>
      <c r="F4" s="295" t="s">
        <v>23</v>
      </c>
      <c r="G4" s="295" t="s">
        <v>23</v>
      </c>
      <c r="H4" s="295" t="s">
        <v>23</v>
      </c>
      <c r="I4" s="295" t="s">
        <v>23</v>
      </c>
      <c r="J4" s="295" t="s">
        <v>23</v>
      </c>
      <c r="K4" s="295" t="s">
        <v>23</v>
      </c>
      <c r="L4" s="343" t="s">
        <v>23</v>
      </c>
      <c r="M4" s="295" t="s">
        <v>23</v>
      </c>
      <c r="N4" s="295" t="s">
        <v>23</v>
      </c>
      <c r="O4" s="569" t="s">
        <v>23</v>
      </c>
      <c r="P4" s="338"/>
      <c r="Q4" s="338"/>
    </row>
    <row r="5" spans="1:18" x14ac:dyDescent="0.3">
      <c r="A5" s="286" t="s">
        <v>27</v>
      </c>
      <c r="B5" s="613">
        <v>4.3</v>
      </c>
      <c r="C5" s="613">
        <v>4.2</v>
      </c>
      <c r="D5" s="613">
        <v>4.2</v>
      </c>
      <c r="E5" s="613">
        <v>4.0999999999999996</v>
      </c>
      <c r="F5" s="613">
        <v>4</v>
      </c>
      <c r="G5" s="613">
        <v>4</v>
      </c>
      <c r="H5" s="613">
        <v>3.9</v>
      </c>
      <c r="I5" s="613">
        <v>3.8757650014199903</v>
      </c>
      <c r="J5" s="613">
        <v>3.8</v>
      </c>
      <c r="K5" s="613">
        <v>3.7539603005160065</v>
      </c>
      <c r="L5" s="614">
        <v>3.6998757637550375</v>
      </c>
      <c r="M5" s="614">
        <v>3.656341980684656</v>
      </c>
      <c r="N5" s="614">
        <v>3.6298157113092104</v>
      </c>
      <c r="O5" s="614">
        <v>3.6140286268671358</v>
      </c>
    </row>
    <row r="6" spans="1:18" x14ac:dyDescent="0.3">
      <c r="A6" s="287" t="s">
        <v>329</v>
      </c>
      <c r="B6" s="615">
        <v>2</v>
      </c>
      <c r="C6" s="615">
        <v>2</v>
      </c>
      <c r="D6" s="615">
        <v>2</v>
      </c>
      <c r="E6" s="615">
        <v>2</v>
      </c>
      <c r="F6" s="615">
        <v>2.1</v>
      </c>
      <c r="G6" s="615">
        <v>2.1</v>
      </c>
      <c r="H6" s="615">
        <v>2</v>
      </c>
      <c r="I6" s="615">
        <v>2.0247245552622197</v>
      </c>
      <c r="J6" s="615">
        <v>2</v>
      </c>
      <c r="K6" s="615">
        <v>2.0495527739220822</v>
      </c>
      <c r="L6" s="615">
        <v>2.0724864500578986</v>
      </c>
      <c r="M6" s="615">
        <v>2.0924904613196413</v>
      </c>
      <c r="N6" s="615">
        <v>2.1233248794973822</v>
      </c>
      <c r="O6" s="615">
        <v>2.1666467727613266</v>
      </c>
    </row>
    <row r="7" spans="1:18" x14ac:dyDescent="0.3">
      <c r="A7" s="287" t="s">
        <v>62</v>
      </c>
      <c r="B7" s="615">
        <v>1.6</v>
      </c>
      <c r="C7" s="615">
        <v>1.6</v>
      </c>
      <c r="D7" s="615">
        <v>1.7</v>
      </c>
      <c r="E7" s="615">
        <v>1.7</v>
      </c>
      <c r="F7" s="615">
        <v>1.7</v>
      </c>
      <c r="G7" s="615">
        <v>1.8</v>
      </c>
      <c r="H7" s="615">
        <v>1.8</v>
      </c>
      <c r="I7" s="615">
        <v>1.9064184460231899</v>
      </c>
      <c r="J7" s="615">
        <v>2</v>
      </c>
      <c r="K7" s="615">
        <v>2.0282029416707643</v>
      </c>
      <c r="L7" s="615">
        <v>2.1036696234313776</v>
      </c>
      <c r="M7" s="615">
        <v>2.2372611538886469</v>
      </c>
      <c r="N7" s="615">
        <v>2.3441358681275588</v>
      </c>
      <c r="O7" s="615">
        <v>2.433687753281029</v>
      </c>
    </row>
    <row r="8" spans="1:18" x14ac:dyDescent="0.3">
      <c r="A8" s="287" t="s">
        <v>31</v>
      </c>
      <c r="B8" s="615">
        <v>1</v>
      </c>
      <c r="C8" s="615">
        <v>0.9</v>
      </c>
      <c r="D8" s="615">
        <v>0.9</v>
      </c>
      <c r="E8" s="615">
        <v>0.9</v>
      </c>
      <c r="F8" s="615">
        <v>0.9</v>
      </c>
      <c r="G8" s="615">
        <v>0.9</v>
      </c>
      <c r="H8" s="615">
        <v>0.9</v>
      </c>
      <c r="I8" s="615">
        <v>0.95361989842417494</v>
      </c>
      <c r="J8" s="615">
        <v>1</v>
      </c>
      <c r="K8" s="615">
        <v>0.98837896885912224</v>
      </c>
      <c r="L8" s="615">
        <v>1.0130652842229897</v>
      </c>
      <c r="M8" s="615">
        <v>1.0271972697200553</v>
      </c>
      <c r="N8" s="615">
        <v>1.0622173961568651</v>
      </c>
      <c r="O8" s="615">
        <v>1.1120538868835625</v>
      </c>
      <c r="R8" s="291"/>
    </row>
    <row r="10" spans="1:18" s="166" customFormat="1" ht="15" x14ac:dyDescent="0.35">
      <c r="A10" s="180" t="s">
        <v>29</v>
      </c>
      <c r="B10" s="166" t="s">
        <v>1271</v>
      </c>
    </row>
    <row r="11" spans="1:18" s="166" customFormat="1" ht="15" x14ac:dyDescent="0.35"/>
    <row r="12" spans="1:18" s="166" customFormat="1" ht="15" x14ac:dyDescent="0.35">
      <c r="A12" s="180" t="s">
        <v>30</v>
      </c>
      <c r="B12" s="166" t="s">
        <v>1260</v>
      </c>
    </row>
    <row r="13" spans="1:18" s="166" customFormat="1" ht="15" x14ac:dyDescent="0.35">
      <c r="B13" s="182" t="s">
        <v>324</v>
      </c>
    </row>
    <row r="14" spans="1:18" s="166" customFormat="1" ht="18" customHeight="1" x14ac:dyDescent="0.35">
      <c r="B14" s="166" t="s">
        <v>1259</v>
      </c>
    </row>
    <row r="15" spans="1:18" ht="15" customHeight="1" x14ac:dyDescent="0.35">
      <c r="B15" s="182" t="s">
        <v>1247</v>
      </c>
    </row>
    <row r="17" spans="3:18" x14ac:dyDescent="0.3">
      <c r="C17" s="12"/>
    </row>
    <row r="19" spans="3:18" x14ac:dyDescent="0.3">
      <c r="R19" s="2" t="s">
        <v>330</v>
      </c>
    </row>
  </sheetData>
  <phoneticPr fontId="105" type="noConversion"/>
  <hyperlinks>
    <hyperlink ref="B13" r:id="rId1" xr:uid="{675FE015-0879-420A-AC0C-B642A0DFF378}"/>
    <hyperlink ref="A2" location="'Chapter 2'!A1" display="Back to Table of Contents" xr:uid="{655DBFE8-CB0E-4EBD-9825-A04654A1118F}"/>
    <hyperlink ref="B15" r:id="rId2" xr:uid="{32272C12-1139-43E2-B0D3-193FB2F833A9}"/>
  </hyperlinks>
  <pageMargins left="0.7" right="0.7" top="0.75" bottom="0.75" header="0.3" footer="0.3"/>
  <pageSetup paperSize="9" scale="75" orientation="landscape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2343E-8296-49E5-B305-3A54EDAC1F42}">
  <sheetPr>
    <tabColor theme="3" tint="0.39997558519241921"/>
    <pageSetUpPr fitToPage="1"/>
  </sheetPr>
  <dimension ref="A1:U16"/>
  <sheetViews>
    <sheetView showGridLines="0" zoomScaleNormal="100" workbookViewId="0">
      <selection activeCell="A44" sqref="A44"/>
    </sheetView>
  </sheetViews>
  <sheetFormatPr defaultColWidth="9.140625" defaultRowHeight="16.5" x14ac:dyDescent="0.3"/>
  <cols>
    <col min="1" max="1" width="18.85546875" style="2" customWidth="1"/>
    <col min="2" max="2" width="9.28515625" style="2" customWidth="1"/>
    <col min="3" max="3" width="9.140625" style="2"/>
    <col min="4" max="12" width="9.5703125" style="2" bestFit="1" customWidth="1"/>
    <col min="13" max="13" width="9.140625" style="2"/>
    <col min="14" max="17" width="9.140625" style="16"/>
    <col min="18" max="20" width="9.140625" style="2"/>
    <col min="21" max="29" width="9.5703125" style="2" bestFit="1" customWidth="1"/>
    <col min="30" max="16384" width="9.140625" style="2"/>
  </cols>
  <sheetData>
    <row r="1" spans="1:21" ht="18" x14ac:dyDescent="0.35">
      <c r="A1" s="3" t="s">
        <v>1314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5"/>
      <c r="O1" s="35"/>
      <c r="P1" s="35"/>
      <c r="Q1" s="35"/>
      <c r="R1" s="35"/>
      <c r="S1" s="335"/>
    </row>
    <row r="2" spans="1:21" x14ac:dyDescent="0.3">
      <c r="A2" s="160" t="s">
        <v>114</v>
      </c>
      <c r="R2" s="16"/>
    </row>
    <row r="3" spans="1:21" x14ac:dyDescent="0.3">
      <c r="A3" s="32"/>
      <c r="B3" s="338" t="s">
        <v>328</v>
      </c>
      <c r="C3" s="338" t="s">
        <v>11</v>
      </c>
      <c r="D3" s="338" t="s">
        <v>12</v>
      </c>
      <c r="E3" s="338" t="s">
        <v>13</v>
      </c>
      <c r="F3" s="338" t="s">
        <v>14</v>
      </c>
      <c r="G3" s="338" t="s">
        <v>15</v>
      </c>
      <c r="H3" s="338" t="s">
        <v>16</v>
      </c>
      <c r="I3" s="338" t="s">
        <v>17</v>
      </c>
      <c r="J3" s="338" t="s">
        <v>18</v>
      </c>
      <c r="K3" s="338" t="s">
        <v>19</v>
      </c>
      <c r="L3" s="338" t="s">
        <v>32</v>
      </c>
      <c r="M3" s="338" t="s">
        <v>59</v>
      </c>
      <c r="N3" s="338" t="s">
        <v>69</v>
      </c>
      <c r="O3" s="338" t="s">
        <v>95</v>
      </c>
      <c r="P3" s="338" t="s">
        <v>196</v>
      </c>
      <c r="Q3" s="338" t="s">
        <v>286</v>
      </c>
      <c r="R3" s="338" t="s">
        <v>1257</v>
      </c>
    </row>
    <row r="4" spans="1:21" x14ac:dyDescent="0.3">
      <c r="A4" s="13"/>
      <c r="B4" s="295" t="s">
        <v>23</v>
      </c>
      <c r="C4" s="295" t="s">
        <v>23</v>
      </c>
      <c r="D4" s="295" t="s">
        <v>23</v>
      </c>
      <c r="E4" s="295" t="s">
        <v>23</v>
      </c>
      <c r="F4" s="295" t="s">
        <v>23</v>
      </c>
      <c r="G4" s="295" t="s">
        <v>23</v>
      </c>
      <c r="H4" s="295" t="s">
        <v>23</v>
      </c>
      <c r="I4" s="295" t="s">
        <v>23</v>
      </c>
      <c r="J4" s="295" t="s">
        <v>23</v>
      </c>
      <c r="K4" s="295" t="s">
        <v>23</v>
      </c>
      <c r="L4" s="295" t="s">
        <v>23</v>
      </c>
      <c r="M4" s="295" t="s">
        <v>23</v>
      </c>
      <c r="N4" s="295" t="s">
        <v>23</v>
      </c>
      <c r="O4" s="295" t="s">
        <v>23</v>
      </c>
      <c r="P4" s="295" t="s">
        <v>23</v>
      </c>
      <c r="Q4" s="295" t="s">
        <v>23</v>
      </c>
      <c r="R4" s="569" t="s">
        <v>23</v>
      </c>
      <c r="S4" s="338"/>
      <c r="T4" s="338"/>
    </row>
    <row r="5" spans="1:21" x14ac:dyDescent="0.3">
      <c r="A5" s="288" t="s">
        <v>27</v>
      </c>
      <c r="B5" s="609">
        <v>4.1714712368870703</v>
      </c>
      <c r="C5" s="609">
        <v>4.22865735065057</v>
      </c>
      <c r="D5" s="609">
        <v>4.19586972002549</v>
      </c>
      <c r="E5" s="609">
        <v>4.1443180888488893</v>
      </c>
      <c r="F5" s="609">
        <v>4.0646275675246599</v>
      </c>
      <c r="G5" s="609">
        <v>4.0308504422114897</v>
      </c>
      <c r="H5" s="609">
        <v>3.9851211943837397</v>
      </c>
      <c r="I5" s="609">
        <v>3.9401527528332303</v>
      </c>
      <c r="J5" s="609">
        <v>3.9096273158550199</v>
      </c>
      <c r="K5" s="609">
        <v>3.8812938687237</v>
      </c>
      <c r="L5" s="609">
        <v>3.8420441875105604</v>
      </c>
      <c r="M5" s="609">
        <v>3.8197028499262964</v>
      </c>
      <c r="N5" s="609">
        <v>3.7837114074927873</v>
      </c>
      <c r="O5" s="609">
        <v>3.7465717105546914</v>
      </c>
      <c r="P5" s="609">
        <v>3.7340831645994776</v>
      </c>
      <c r="Q5" s="609">
        <v>3.7</v>
      </c>
      <c r="R5" s="609">
        <v>3.6868404115677276</v>
      </c>
      <c r="S5" s="11"/>
      <c r="U5" s="291"/>
    </row>
    <row r="6" spans="1:21" x14ac:dyDescent="0.3">
      <c r="A6" s="6" t="s">
        <v>329</v>
      </c>
      <c r="B6" s="610">
        <v>1.4143392688219001</v>
      </c>
      <c r="C6" s="610">
        <v>1.5660745796969</v>
      </c>
      <c r="D6" s="610">
        <v>1.6191297177767001</v>
      </c>
      <c r="E6" s="610">
        <v>1.6477133273337199</v>
      </c>
      <c r="F6" s="610">
        <v>1.67724336632241</v>
      </c>
      <c r="G6" s="610">
        <v>1.7141698158663901</v>
      </c>
      <c r="H6" s="610">
        <v>1.7527160778423099</v>
      </c>
      <c r="I6" s="610">
        <v>1.7829417749021499</v>
      </c>
      <c r="J6" s="610">
        <v>1.7529635926169198</v>
      </c>
      <c r="K6" s="610">
        <v>1.7940209711042201</v>
      </c>
      <c r="L6" s="610">
        <v>1.8126991193174302</v>
      </c>
      <c r="M6" s="610">
        <v>1.8461683549727639</v>
      </c>
      <c r="N6" s="610">
        <v>1.8705239615539895</v>
      </c>
      <c r="O6" s="610">
        <v>1.8875698660651992</v>
      </c>
      <c r="P6" s="610">
        <v>1.9253032299713626</v>
      </c>
      <c r="Q6" s="610">
        <v>1.9</v>
      </c>
      <c r="R6" s="610">
        <v>1.9455194723940632</v>
      </c>
      <c r="S6" s="11"/>
      <c r="U6" s="291"/>
    </row>
    <row r="7" spans="1:21" x14ac:dyDescent="0.3">
      <c r="A7" s="6" t="s">
        <v>62</v>
      </c>
      <c r="B7" s="611"/>
      <c r="C7" s="611"/>
      <c r="D7" s="610">
        <v>1.2523783172427199</v>
      </c>
      <c r="E7" s="610">
        <v>1.2556110065723101</v>
      </c>
      <c r="F7" s="610">
        <v>1.28653631939491</v>
      </c>
      <c r="G7" s="610">
        <v>1.3333683890280699</v>
      </c>
      <c r="H7" s="610">
        <v>1.3833486129863899</v>
      </c>
      <c r="I7" s="610">
        <v>1.4336976100825098</v>
      </c>
      <c r="J7" s="610">
        <v>1.45390706098135</v>
      </c>
      <c r="K7" s="610">
        <v>1.51159552678904</v>
      </c>
      <c r="L7" s="610">
        <v>1.5884615245574198</v>
      </c>
      <c r="M7" s="610">
        <v>1.6760563957791321</v>
      </c>
      <c r="N7" s="610">
        <v>1.770534601969546</v>
      </c>
      <c r="O7" s="610">
        <v>1.8939634197393358</v>
      </c>
      <c r="P7" s="610">
        <v>1.982205271344686</v>
      </c>
      <c r="Q7" s="610">
        <v>2.0680000000000001</v>
      </c>
      <c r="R7" s="610">
        <v>2.0896948039549508</v>
      </c>
      <c r="S7" s="294"/>
      <c r="U7" s="291"/>
    </row>
    <row r="8" spans="1:21" x14ac:dyDescent="0.3">
      <c r="A8" s="6" t="s">
        <v>31</v>
      </c>
      <c r="B8" s="611"/>
      <c r="C8" s="611"/>
      <c r="D8" s="610">
        <v>0.81832853076765288</v>
      </c>
      <c r="E8" s="610">
        <v>0.79980364885870903</v>
      </c>
      <c r="F8" s="610">
        <v>0.75069099964525399</v>
      </c>
      <c r="G8" s="610">
        <v>0.75602255941269503</v>
      </c>
      <c r="H8" s="610">
        <v>0.757644164323373</v>
      </c>
      <c r="I8" s="610">
        <v>0.75143604206103098</v>
      </c>
      <c r="J8" s="610">
        <v>0.754711842533904</v>
      </c>
      <c r="K8" s="610">
        <v>0.76425595261332002</v>
      </c>
      <c r="L8" s="610">
        <v>0.78199116993460305</v>
      </c>
      <c r="M8" s="610">
        <v>0.80478999194287437</v>
      </c>
      <c r="N8" s="610">
        <v>0.85342242093382115</v>
      </c>
      <c r="O8" s="610">
        <v>0.88302080188356125</v>
      </c>
      <c r="P8" s="610">
        <v>0.92266911865787715</v>
      </c>
      <c r="Q8" s="610">
        <v>0.96799999999999997</v>
      </c>
      <c r="R8" s="610">
        <v>0.96331256284613676</v>
      </c>
      <c r="S8" s="294"/>
      <c r="U8" s="291"/>
    </row>
    <row r="10" spans="1:21" s="166" customFormat="1" ht="15" x14ac:dyDescent="0.35">
      <c r="A10" s="180" t="s">
        <v>29</v>
      </c>
      <c r="B10" s="166" t="s">
        <v>1271</v>
      </c>
    </row>
    <row r="11" spans="1:21" s="166" customFormat="1" ht="9.75" customHeight="1" x14ac:dyDescent="0.35">
      <c r="B11" s="741" t="s">
        <v>1263</v>
      </c>
      <c r="C11" s="741"/>
      <c r="D11" s="741"/>
      <c r="E11" s="741"/>
      <c r="F11" s="741"/>
      <c r="G11" s="741"/>
      <c r="H11" s="741"/>
      <c r="I11" s="741"/>
      <c r="J11" s="741"/>
      <c r="K11" s="741"/>
      <c r="L11" s="741"/>
    </row>
    <row r="12" spans="1:21" s="166" customFormat="1" ht="15" x14ac:dyDescent="0.35">
      <c r="A12" s="180" t="s">
        <v>10</v>
      </c>
      <c r="B12" s="741"/>
      <c r="C12" s="741"/>
      <c r="D12" s="741"/>
      <c r="E12" s="741"/>
      <c r="F12" s="741"/>
      <c r="G12" s="741"/>
      <c r="H12" s="741"/>
      <c r="I12" s="741"/>
      <c r="J12" s="741"/>
      <c r="K12" s="741"/>
      <c r="L12" s="741"/>
      <c r="M12" s="210"/>
      <c r="N12" s="210"/>
      <c r="O12" s="210"/>
      <c r="P12" s="210"/>
      <c r="Q12" s="210"/>
    </row>
    <row r="13" spans="1:21" s="166" customFormat="1" ht="15" x14ac:dyDescent="0.35">
      <c r="B13" s="182" t="s">
        <v>327</v>
      </c>
      <c r="N13" s="210"/>
      <c r="O13" s="210"/>
      <c r="P13" s="210"/>
      <c r="Q13" s="210"/>
    </row>
    <row r="14" spans="1:21" ht="17.25" x14ac:dyDescent="0.35">
      <c r="A14" s="166"/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</row>
    <row r="15" spans="1:21" ht="17.25" x14ac:dyDescent="0.35">
      <c r="A15" s="166"/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</row>
    <row r="16" spans="1:21" x14ac:dyDescent="0.3">
      <c r="C16" s="12"/>
    </row>
  </sheetData>
  <mergeCells count="1">
    <mergeCell ref="B11:L12"/>
  </mergeCells>
  <phoneticPr fontId="105" type="noConversion"/>
  <hyperlinks>
    <hyperlink ref="B13" r:id="rId1" xr:uid="{D38FDBD5-1187-4113-9E9D-5EC786852697}"/>
    <hyperlink ref="A2" location="'Chapter 2'!A1" display="Back to Table of Contents" xr:uid="{40BBFF11-A31F-4DEC-97A9-F47EBFC8CB5B}"/>
  </hyperlinks>
  <pageMargins left="0.7" right="0.7" top="0.75" bottom="0.75" header="0.3" footer="0.3"/>
  <pageSetup paperSize="9" scale="73" orientation="landscape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2EBDF-D78B-48D0-9E93-CB428724CAE4}">
  <sheetPr>
    <tabColor theme="3" tint="0.39997558519241921"/>
    <pageSetUpPr fitToPage="1"/>
  </sheetPr>
  <dimension ref="A1:T401"/>
  <sheetViews>
    <sheetView showGridLines="0" zoomScaleNormal="100" workbookViewId="0">
      <pane ySplit="5" topLeftCell="A6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10.5703125" style="444" customWidth="1"/>
    <col min="2" max="2" width="27.85546875" style="444" customWidth="1"/>
    <col min="3" max="3" width="30" style="444" bestFit="1" customWidth="1"/>
    <col min="4" max="4" width="18.7109375" style="444" bestFit="1" customWidth="1"/>
    <col min="5" max="5" width="4.7109375" style="444" bestFit="1" customWidth="1"/>
    <col min="6" max="6" width="10.7109375" style="444" customWidth="1"/>
    <col min="7" max="7" width="7.140625" style="479" customWidth="1"/>
    <col min="8" max="8" width="6.42578125" style="485" customWidth="1"/>
    <col min="9" max="9" width="8" style="463" customWidth="1"/>
    <col min="10" max="10" width="6" style="491" customWidth="1"/>
    <col min="11" max="11" width="8.140625" style="463" customWidth="1"/>
    <col min="12" max="12" width="5.7109375" style="497" customWidth="1"/>
    <col min="13" max="13" width="7.28515625" style="463" customWidth="1"/>
    <col min="14" max="14" width="5.85546875" style="491" customWidth="1"/>
    <col min="15" max="15" width="8.140625" style="512" customWidth="1"/>
    <col min="16" max="16" width="6.5703125" style="491" customWidth="1"/>
    <col min="17" max="17" width="7.5703125" style="444" customWidth="1"/>
    <col min="18" max="18" width="6.42578125" style="485" customWidth="1"/>
    <col min="19" max="19" width="10" style="444" customWidth="1"/>
    <col min="20" max="20" width="10.42578125" style="457" customWidth="1"/>
    <col min="21" max="16384" width="9.140625" style="444"/>
  </cols>
  <sheetData>
    <row r="1" spans="1:20" s="2" customFormat="1" ht="18" x14ac:dyDescent="0.35">
      <c r="A1" s="3" t="s">
        <v>1289</v>
      </c>
      <c r="B1" s="3"/>
      <c r="C1" s="3"/>
      <c r="D1" s="3"/>
      <c r="E1" s="3"/>
      <c r="F1" s="3"/>
      <c r="G1" s="473"/>
      <c r="H1" s="481"/>
      <c r="I1" s="458"/>
      <c r="J1" s="486"/>
      <c r="K1" s="458"/>
      <c r="L1" s="493"/>
      <c r="M1" s="458"/>
      <c r="N1" s="486"/>
      <c r="O1" s="505"/>
      <c r="P1" s="486"/>
      <c r="Q1" s="3"/>
      <c r="R1" s="481"/>
      <c r="S1" s="35"/>
      <c r="T1" s="35"/>
    </row>
    <row r="2" spans="1:20" ht="17.25" x14ac:dyDescent="0.35">
      <c r="A2" s="160" t="s">
        <v>114</v>
      </c>
      <c r="B2" s="440"/>
      <c r="C2" s="440"/>
      <c r="D2" s="440"/>
      <c r="E2" s="440"/>
      <c r="F2" s="440"/>
      <c r="G2" s="474"/>
      <c r="H2" s="482"/>
      <c r="I2" s="459"/>
      <c r="J2" s="487"/>
      <c r="K2" s="459"/>
      <c r="L2" s="494"/>
      <c r="M2" s="459"/>
      <c r="N2" s="487"/>
      <c r="O2" s="506"/>
      <c r="P2" s="487"/>
      <c r="Q2" s="441"/>
      <c r="R2" s="482"/>
      <c r="S2" s="442"/>
      <c r="T2" s="443"/>
    </row>
    <row r="3" spans="1:20" s="446" customFormat="1" x14ac:dyDescent="0.35">
      <c r="A3" s="445"/>
      <c r="B3" s="445"/>
      <c r="C3" s="612" t="s">
        <v>1190</v>
      </c>
      <c r="D3" s="445"/>
      <c r="E3" s="445"/>
      <c r="F3" s="744" t="s">
        <v>1167</v>
      </c>
      <c r="G3" s="745"/>
      <c r="H3" s="745"/>
      <c r="I3" s="745"/>
      <c r="J3" s="745"/>
      <c r="K3" s="745"/>
      <c r="L3" s="745"/>
      <c r="M3" s="745"/>
      <c r="N3" s="745"/>
      <c r="O3" s="745"/>
      <c r="P3" s="745"/>
      <c r="Q3" s="745"/>
      <c r="R3" s="745"/>
      <c r="S3" s="746" t="s">
        <v>303</v>
      </c>
      <c r="T3" s="747"/>
    </row>
    <row r="4" spans="1:20" s="449" customFormat="1" ht="31.5" customHeight="1" x14ac:dyDescent="0.25">
      <c r="A4" s="447"/>
      <c r="B4" s="448"/>
      <c r="C4" s="448"/>
      <c r="D4" s="448"/>
      <c r="E4" s="448"/>
      <c r="F4" s="618" t="s">
        <v>1168</v>
      </c>
      <c r="G4" s="752" t="s">
        <v>297</v>
      </c>
      <c r="H4" s="753"/>
      <c r="I4" s="750" t="s">
        <v>1169</v>
      </c>
      <c r="J4" s="754"/>
      <c r="K4" s="750" t="s">
        <v>299</v>
      </c>
      <c r="L4" s="751"/>
      <c r="M4" s="750" t="s">
        <v>300</v>
      </c>
      <c r="N4" s="751"/>
      <c r="O4" s="750" t="s">
        <v>301</v>
      </c>
      <c r="P4" s="751"/>
      <c r="Q4" s="742" t="s">
        <v>1170</v>
      </c>
      <c r="R4" s="743"/>
      <c r="S4" s="748"/>
      <c r="T4" s="749"/>
    </row>
    <row r="5" spans="1:20" s="464" customFormat="1" ht="29.25" customHeight="1" x14ac:dyDescent="0.25">
      <c r="A5" s="634" t="s">
        <v>383</v>
      </c>
      <c r="B5" s="466" t="s">
        <v>384</v>
      </c>
      <c r="C5" s="466" t="s">
        <v>385</v>
      </c>
      <c r="D5" s="466" t="s">
        <v>386</v>
      </c>
      <c r="E5" s="635" t="s">
        <v>387</v>
      </c>
      <c r="F5" s="619"/>
      <c r="G5" s="516" t="s">
        <v>70</v>
      </c>
      <c r="H5" s="517" t="s">
        <v>23</v>
      </c>
      <c r="I5" s="518" t="s">
        <v>70</v>
      </c>
      <c r="J5" s="519" t="s">
        <v>23</v>
      </c>
      <c r="K5" s="518" t="s">
        <v>70</v>
      </c>
      <c r="L5" s="520" t="s">
        <v>23</v>
      </c>
      <c r="M5" s="518" t="s">
        <v>70</v>
      </c>
      <c r="N5" s="521" t="s">
        <v>23</v>
      </c>
      <c r="O5" s="518" t="s">
        <v>70</v>
      </c>
      <c r="P5" s="521" t="s">
        <v>23</v>
      </c>
      <c r="Q5" s="522" t="s">
        <v>70</v>
      </c>
      <c r="R5" s="523" t="s">
        <v>23</v>
      </c>
      <c r="S5" s="524" t="s">
        <v>70</v>
      </c>
      <c r="T5" s="525" t="s">
        <v>1269</v>
      </c>
    </row>
    <row r="6" spans="1:20" s="446" customFormat="1" ht="14.1" customHeight="1" x14ac:dyDescent="0.3">
      <c r="A6" s="636" t="s">
        <v>388</v>
      </c>
      <c r="B6" s="450" t="s">
        <v>389</v>
      </c>
      <c r="C6" s="450" t="s">
        <v>390</v>
      </c>
      <c r="D6" s="450" t="s">
        <v>167</v>
      </c>
      <c r="E6" s="637" t="s">
        <v>391</v>
      </c>
      <c r="F6" s="620">
        <v>190636</v>
      </c>
      <c r="G6" s="475">
        <v>5474</v>
      </c>
      <c r="H6" s="480">
        <v>2.8714408611175225E-2</v>
      </c>
      <c r="I6" s="460">
        <v>2987</v>
      </c>
      <c r="J6" s="488">
        <v>1.5668604041209424E-2</v>
      </c>
      <c r="K6" s="460">
        <v>26809</v>
      </c>
      <c r="L6" s="495">
        <v>0.14062926204914078</v>
      </c>
      <c r="M6" s="460">
        <v>1742</v>
      </c>
      <c r="N6" s="503">
        <v>9.1378333578127947E-3</v>
      </c>
      <c r="O6" s="507">
        <v>3708</v>
      </c>
      <c r="P6" s="488">
        <v>1.9450680878742736E-2</v>
      </c>
      <c r="Q6" s="451">
        <v>913</v>
      </c>
      <c r="R6" s="480">
        <v>4.7892318344908624E-3</v>
      </c>
      <c r="S6" s="475">
        <v>19000</v>
      </c>
      <c r="T6" s="513">
        <v>0.10876596426751847</v>
      </c>
    </row>
    <row r="7" spans="1:20" s="446" customFormat="1" ht="14.1" customHeight="1" x14ac:dyDescent="0.3">
      <c r="A7" s="638" t="s">
        <v>392</v>
      </c>
      <c r="B7" s="452" t="s">
        <v>393</v>
      </c>
      <c r="C7" s="452" t="s">
        <v>390</v>
      </c>
      <c r="D7" s="452" t="s">
        <v>167</v>
      </c>
      <c r="E7" s="639" t="s">
        <v>391</v>
      </c>
      <c r="F7" s="621">
        <v>287326</v>
      </c>
      <c r="G7" s="475">
        <v>8208</v>
      </c>
      <c r="H7" s="480">
        <v>2.8566854374473594E-2</v>
      </c>
      <c r="I7" s="460">
        <v>4623</v>
      </c>
      <c r="J7" s="488">
        <v>1.608973778913151E-2</v>
      </c>
      <c r="K7" s="460">
        <v>39960</v>
      </c>
      <c r="L7" s="495">
        <v>0.13907547524414776</v>
      </c>
      <c r="M7" s="460">
        <v>1999</v>
      </c>
      <c r="N7" s="503">
        <v>6.9572541294557399E-3</v>
      </c>
      <c r="O7" s="507">
        <v>5810</v>
      </c>
      <c r="P7" s="488">
        <v>2.0220933712925389E-2</v>
      </c>
      <c r="Q7" s="451">
        <v>1263</v>
      </c>
      <c r="R7" s="480">
        <v>4.3957038346686345E-3</v>
      </c>
      <c r="S7" s="475">
        <v>28000</v>
      </c>
      <c r="T7" s="513">
        <v>9.5207007235732555E-2</v>
      </c>
    </row>
    <row r="8" spans="1:20" s="446" customFormat="1" ht="14.1" customHeight="1" x14ac:dyDescent="0.3">
      <c r="A8" s="638" t="s">
        <v>394</v>
      </c>
      <c r="B8" s="452" t="s">
        <v>395</v>
      </c>
      <c r="C8" s="452" t="s">
        <v>390</v>
      </c>
      <c r="D8" s="452" t="s">
        <v>167</v>
      </c>
      <c r="E8" s="639" t="s">
        <v>391</v>
      </c>
      <c r="F8" s="621">
        <v>256476</v>
      </c>
      <c r="G8" s="475">
        <v>6311</v>
      </c>
      <c r="H8" s="480">
        <v>2.4606590870100906E-2</v>
      </c>
      <c r="I8" s="460">
        <v>3348</v>
      </c>
      <c r="J8" s="488">
        <v>1.3053852992092827E-2</v>
      </c>
      <c r="K8" s="460">
        <v>30812</v>
      </c>
      <c r="L8" s="495">
        <v>0.12013599713033578</v>
      </c>
      <c r="M8" s="460">
        <v>1461</v>
      </c>
      <c r="N8" s="503">
        <v>5.6964394329293965E-3</v>
      </c>
      <c r="O8" s="507">
        <v>2953</v>
      </c>
      <c r="P8" s="488">
        <v>1.1513747875044838E-2</v>
      </c>
      <c r="Q8" s="451">
        <v>910</v>
      </c>
      <c r="R8" s="480">
        <v>3.5480902696548603E-3</v>
      </c>
      <c r="S8" s="475">
        <v>19000</v>
      </c>
      <c r="T8" s="513">
        <v>8.8981304559589372E-2</v>
      </c>
    </row>
    <row r="9" spans="1:20" s="446" customFormat="1" ht="14.1" customHeight="1" x14ac:dyDescent="0.3">
      <c r="A9" s="638" t="s">
        <v>396</v>
      </c>
      <c r="B9" s="452" t="s">
        <v>397</v>
      </c>
      <c r="C9" s="452" t="s">
        <v>398</v>
      </c>
      <c r="D9" s="452" t="s">
        <v>399</v>
      </c>
      <c r="E9" s="639" t="s">
        <v>391</v>
      </c>
      <c r="F9" s="621">
        <v>127937</v>
      </c>
      <c r="G9" s="475">
        <v>2980</v>
      </c>
      <c r="H9" s="480">
        <v>2.3292714382860315E-2</v>
      </c>
      <c r="I9" s="460">
        <v>1661</v>
      </c>
      <c r="J9" s="488">
        <v>1.2982952546956705E-2</v>
      </c>
      <c r="K9" s="460">
        <v>16907</v>
      </c>
      <c r="L9" s="495">
        <v>0.13215098056074473</v>
      </c>
      <c r="M9" s="460">
        <v>1011</v>
      </c>
      <c r="N9" s="503">
        <v>7.9023269265341527E-3</v>
      </c>
      <c r="O9" s="507">
        <v>2250</v>
      </c>
      <c r="P9" s="488">
        <v>1.7586780993770371E-2</v>
      </c>
      <c r="Q9" s="451">
        <v>499</v>
      </c>
      <c r="R9" s="480">
        <v>3.9003572070628514E-3</v>
      </c>
      <c r="S9" s="475">
        <v>11000</v>
      </c>
      <c r="T9" s="513">
        <v>8.8591793178431924E-2</v>
      </c>
    </row>
    <row r="10" spans="1:20" s="446" customFormat="1" ht="14.1" customHeight="1" x14ac:dyDescent="0.3">
      <c r="A10" s="638" t="s">
        <v>400</v>
      </c>
      <c r="B10" s="452" t="s">
        <v>401</v>
      </c>
      <c r="C10" s="452" t="s">
        <v>398</v>
      </c>
      <c r="D10" s="452" t="s">
        <v>399</v>
      </c>
      <c r="E10" s="639" t="s">
        <v>391</v>
      </c>
      <c r="F10" s="621">
        <v>245261</v>
      </c>
      <c r="G10" s="475">
        <v>4329</v>
      </c>
      <c r="H10" s="480">
        <v>1.7650584479391343E-2</v>
      </c>
      <c r="I10" s="460">
        <v>2766</v>
      </c>
      <c r="J10" s="488">
        <v>1.1277781628550809E-2</v>
      </c>
      <c r="K10" s="460">
        <v>28695</v>
      </c>
      <c r="L10" s="495">
        <v>0.11699781049575758</v>
      </c>
      <c r="M10" s="460">
        <v>1531</v>
      </c>
      <c r="N10" s="503">
        <v>6.2423295998956215E-3</v>
      </c>
      <c r="O10" s="507">
        <v>3264</v>
      </c>
      <c r="P10" s="488">
        <v>1.3308271596380998E-2</v>
      </c>
      <c r="Q10" s="451">
        <v>746</v>
      </c>
      <c r="R10" s="480">
        <v>3.0416576626532553E-3</v>
      </c>
      <c r="S10" s="475">
        <v>16000</v>
      </c>
      <c r="T10" s="513">
        <v>9.9789817696476796E-2</v>
      </c>
    </row>
    <row r="11" spans="1:20" s="446" customFormat="1" ht="14.1" customHeight="1" x14ac:dyDescent="0.3">
      <c r="A11" s="638" t="s">
        <v>402</v>
      </c>
      <c r="B11" s="452" t="s">
        <v>403</v>
      </c>
      <c r="C11" s="452" t="s">
        <v>398</v>
      </c>
      <c r="D11" s="452" t="s">
        <v>399</v>
      </c>
      <c r="E11" s="639" t="s">
        <v>391</v>
      </c>
      <c r="F11" s="621">
        <v>168626</v>
      </c>
      <c r="G11" s="475">
        <v>4274</v>
      </c>
      <c r="H11" s="480">
        <v>2.5346032047252498E-2</v>
      </c>
      <c r="I11" s="460">
        <v>1849</v>
      </c>
      <c r="J11" s="488">
        <v>1.0965094350811855E-2</v>
      </c>
      <c r="K11" s="460">
        <v>20606</v>
      </c>
      <c r="L11" s="495">
        <v>0.12219942357643543</v>
      </c>
      <c r="M11" s="460">
        <v>1225</v>
      </c>
      <c r="N11" s="503">
        <v>7.2645973930473354E-3</v>
      </c>
      <c r="O11" s="507">
        <v>1655</v>
      </c>
      <c r="P11" s="488">
        <v>9.8146193350966051E-3</v>
      </c>
      <c r="Q11" s="451">
        <v>670</v>
      </c>
      <c r="R11" s="480">
        <v>3.9732900027279307E-3</v>
      </c>
      <c r="S11" s="475">
        <v>12000</v>
      </c>
      <c r="T11" s="513">
        <v>8.0226237991134999E-2</v>
      </c>
    </row>
    <row r="12" spans="1:20" s="446" customFormat="1" ht="14.1" customHeight="1" x14ac:dyDescent="0.3">
      <c r="A12" s="638" t="s">
        <v>404</v>
      </c>
      <c r="B12" s="452" t="s">
        <v>405</v>
      </c>
      <c r="C12" s="452" t="s">
        <v>398</v>
      </c>
      <c r="D12" s="452" t="s">
        <v>399</v>
      </c>
      <c r="E12" s="639" t="s">
        <v>391</v>
      </c>
      <c r="F12" s="621">
        <v>154946</v>
      </c>
      <c r="G12" s="475">
        <v>3946</v>
      </c>
      <c r="H12" s="480">
        <v>2.5466936868328321E-2</v>
      </c>
      <c r="I12" s="460">
        <v>2525</v>
      </c>
      <c r="J12" s="488">
        <v>1.6295999896738217E-2</v>
      </c>
      <c r="K12" s="460">
        <v>21921</v>
      </c>
      <c r="L12" s="495">
        <v>0.1414750945490687</v>
      </c>
      <c r="M12" s="460">
        <v>1256</v>
      </c>
      <c r="N12" s="503">
        <v>8.1060498496250306E-3</v>
      </c>
      <c r="O12" s="507">
        <v>3360</v>
      </c>
      <c r="P12" s="488">
        <v>2.1684974120016007E-2</v>
      </c>
      <c r="Q12" s="451">
        <v>709</v>
      </c>
      <c r="R12" s="480">
        <v>4.5757876937771872E-3</v>
      </c>
      <c r="S12" s="475">
        <v>15000</v>
      </c>
      <c r="T12" s="513">
        <v>9.4658126400151449E-2</v>
      </c>
    </row>
    <row r="13" spans="1:20" s="446" customFormat="1" ht="14.1" customHeight="1" x14ac:dyDescent="0.3">
      <c r="A13" s="638" t="s">
        <v>406</v>
      </c>
      <c r="B13" s="452" t="s">
        <v>407</v>
      </c>
      <c r="C13" s="452" t="s">
        <v>398</v>
      </c>
      <c r="D13" s="452" t="s">
        <v>399</v>
      </c>
      <c r="E13" s="639" t="s">
        <v>391</v>
      </c>
      <c r="F13" s="621">
        <v>173214</v>
      </c>
      <c r="G13" s="475">
        <v>4513</v>
      </c>
      <c r="H13" s="480">
        <v>2.6054475966145924E-2</v>
      </c>
      <c r="I13" s="460">
        <v>2777</v>
      </c>
      <c r="J13" s="488">
        <v>1.6032191393305389E-2</v>
      </c>
      <c r="K13" s="460">
        <v>22843</v>
      </c>
      <c r="L13" s="495">
        <v>0.13187733093167989</v>
      </c>
      <c r="M13" s="460">
        <v>1510</v>
      </c>
      <c r="N13" s="503">
        <v>8.7175401526435499E-3</v>
      </c>
      <c r="O13" s="507">
        <v>3877</v>
      </c>
      <c r="P13" s="488">
        <v>2.238271733231725E-2</v>
      </c>
      <c r="Q13" s="451">
        <v>622</v>
      </c>
      <c r="R13" s="480">
        <v>3.5909337582412507E-3</v>
      </c>
      <c r="S13" s="475">
        <v>17000</v>
      </c>
      <c r="T13" s="513">
        <v>0.1123796050848466</v>
      </c>
    </row>
    <row r="14" spans="1:20" s="446" customFormat="1" ht="14.1" customHeight="1" x14ac:dyDescent="0.3">
      <c r="A14" s="638" t="s">
        <v>408</v>
      </c>
      <c r="B14" s="452" t="s">
        <v>409</v>
      </c>
      <c r="C14" s="452" t="s">
        <v>398</v>
      </c>
      <c r="D14" s="452" t="s">
        <v>399</v>
      </c>
      <c r="E14" s="639" t="s">
        <v>391</v>
      </c>
      <c r="F14" s="621">
        <v>149101</v>
      </c>
      <c r="G14" s="475">
        <v>3496</v>
      </c>
      <c r="H14" s="480">
        <v>2.3447193513121977E-2</v>
      </c>
      <c r="I14" s="460">
        <v>2325</v>
      </c>
      <c r="J14" s="488">
        <v>1.5593456784327402E-2</v>
      </c>
      <c r="K14" s="460">
        <v>19400</v>
      </c>
      <c r="L14" s="495">
        <v>0.13011314478105446</v>
      </c>
      <c r="M14" s="460">
        <v>1205</v>
      </c>
      <c r="N14" s="503">
        <v>8.0817700753180732E-3</v>
      </c>
      <c r="O14" s="507">
        <v>3136</v>
      </c>
      <c r="P14" s="488">
        <v>2.103272278522612E-2</v>
      </c>
      <c r="Q14" s="451">
        <v>512</v>
      </c>
      <c r="R14" s="480">
        <v>3.4339139241185506E-3</v>
      </c>
      <c r="S14" s="475">
        <v>13000</v>
      </c>
      <c r="T14" s="513">
        <v>7.4736267210900001E-2</v>
      </c>
    </row>
    <row r="15" spans="1:20" s="446" customFormat="1" ht="14.1" customHeight="1" x14ac:dyDescent="0.3">
      <c r="A15" s="638" t="s">
        <v>410</v>
      </c>
      <c r="B15" s="452" t="s">
        <v>411</v>
      </c>
      <c r="C15" s="452" t="s">
        <v>412</v>
      </c>
      <c r="D15" s="452" t="s">
        <v>413</v>
      </c>
      <c r="E15" s="639" t="s">
        <v>391</v>
      </c>
      <c r="F15" s="621">
        <v>543794</v>
      </c>
      <c r="G15" s="475">
        <v>12106</v>
      </c>
      <c r="H15" s="480">
        <v>2.2262106606545862E-2</v>
      </c>
      <c r="I15" s="460">
        <v>8266</v>
      </c>
      <c r="J15" s="488">
        <v>1.5200609054163892E-2</v>
      </c>
      <c r="K15" s="460">
        <v>55820</v>
      </c>
      <c r="L15" s="495">
        <v>0.1026491649411358</v>
      </c>
      <c r="M15" s="460">
        <v>4297</v>
      </c>
      <c r="N15" s="503">
        <v>7.9018893183815924E-3</v>
      </c>
      <c r="O15" s="507">
        <v>8675</v>
      </c>
      <c r="P15" s="488">
        <v>1.5952732100758742E-2</v>
      </c>
      <c r="Q15" s="451">
        <v>2906</v>
      </c>
      <c r="R15" s="480">
        <v>5.3439353872973957E-3</v>
      </c>
      <c r="S15" s="475">
        <v>46000</v>
      </c>
      <c r="T15" s="513">
        <v>9.8740839640583347E-2</v>
      </c>
    </row>
    <row r="16" spans="1:20" s="446" customFormat="1" ht="14.1" customHeight="1" x14ac:dyDescent="0.3">
      <c r="A16" s="638" t="s">
        <v>414</v>
      </c>
      <c r="B16" s="452" t="s">
        <v>415</v>
      </c>
      <c r="C16" s="452" t="s">
        <v>415</v>
      </c>
      <c r="D16" s="452" t="s">
        <v>399</v>
      </c>
      <c r="E16" s="639" t="s">
        <v>391</v>
      </c>
      <c r="F16" s="621">
        <v>573374</v>
      </c>
      <c r="G16" s="475">
        <v>16888</v>
      </c>
      <c r="H16" s="480">
        <v>2.9449716176103567E-2</v>
      </c>
      <c r="I16" s="460">
        <v>9842</v>
      </c>
      <c r="J16" s="488">
        <v>1.6909071921524063E-2</v>
      </c>
      <c r="K16" s="460">
        <v>80800</v>
      </c>
      <c r="L16" s="495">
        <v>0.13943390983126328</v>
      </c>
      <c r="M16" s="460">
        <v>4633</v>
      </c>
      <c r="N16" s="503">
        <v>7.1013499999114989E-3</v>
      </c>
      <c r="O16" s="507">
        <v>13344</v>
      </c>
      <c r="P16" s="488">
        <v>2.1900549239507721E-2</v>
      </c>
      <c r="Q16" s="451">
        <v>2743</v>
      </c>
      <c r="R16" s="480">
        <v>4.9525367147937125E-3</v>
      </c>
      <c r="S16" s="475">
        <v>60000</v>
      </c>
      <c r="T16" s="513">
        <v>0.10967718348992798</v>
      </c>
    </row>
    <row r="17" spans="1:20" s="446" customFormat="1" ht="14.1" customHeight="1" x14ac:dyDescent="0.3">
      <c r="A17" s="638" t="s">
        <v>416</v>
      </c>
      <c r="B17" s="452" t="s">
        <v>417</v>
      </c>
      <c r="C17" s="452" t="s">
        <v>415</v>
      </c>
      <c r="D17" s="452" t="s">
        <v>399</v>
      </c>
      <c r="E17" s="639" t="s">
        <v>391</v>
      </c>
      <c r="F17" s="621">
        <v>315589</v>
      </c>
      <c r="G17" s="475">
        <v>7127</v>
      </c>
      <c r="H17" s="480">
        <v>2.2583169882346977E-2</v>
      </c>
      <c r="I17" s="460">
        <v>3553</v>
      </c>
      <c r="J17" s="488">
        <v>1.1258313819556448E-2</v>
      </c>
      <c r="K17" s="460">
        <v>40158</v>
      </c>
      <c r="L17" s="495">
        <v>0.12724778113305596</v>
      </c>
      <c r="M17" s="460">
        <v>2238</v>
      </c>
      <c r="N17" s="503">
        <v>7.0915019218033585E-3</v>
      </c>
      <c r="O17" s="507">
        <v>4829</v>
      </c>
      <c r="P17" s="488">
        <v>1.5301547265589105E-2</v>
      </c>
      <c r="Q17" s="451">
        <v>1322</v>
      </c>
      <c r="R17" s="480">
        <v>4.1889926454977836E-3</v>
      </c>
      <c r="S17" s="475">
        <v>24000</v>
      </c>
      <c r="T17" s="513">
        <v>8.8822107822637053E-2</v>
      </c>
    </row>
    <row r="18" spans="1:20" s="446" customFormat="1" ht="14.1" customHeight="1" x14ac:dyDescent="0.3">
      <c r="A18" s="638" t="s">
        <v>418</v>
      </c>
      <c r="B18" s="452" t="s">
        <v>419</v>
      </c>
      <c r="C18" s="452" t="s">
        <v>420</v>
      </c>
      <c r="D18" s="452" t="s">
        <v>167</v>
      </c>
      <c r="E18" s="639" t="s">
        <v>391</v>
      </c>
      <c r="F18" s="621">
        <v>202574</v>
      </c>
      <c r="G18" s="475">
        <v>3374</v>
      </c>
      <c r="H18" s="480">
        <v>1.6655641888889985E-2</v>
      </c>
      <c r="I18" s="460">
        <v>1889</v>
      </c>
      <c r="J18" s="488">
        <v>9.3249874120074645E-3</v>
      </c>
      <c r="K18" s="460">
        <v>15095</v>
      </c>
      <c r="L18" s="495">
        <v>7.45159793458193E-2</v>
      </c>
      <c r="M18" s="460">
        <v>855</v>
      </c>
      <c r="N18" s="503">
        <v>4.2206798503263004E-3</v>
      </c>
      <c r="O18" s="507">
        <v>2579</v>
      </c>
      <c r="P18" s="488">
        <v>1.2731150098235706E-2</v>
      </c>
      <c r="Q18" s="451">
        <v>716</v>
      </c>
      <c r="R18" s="480">
        <v>3.5345108454194517E-3</v>
      </c>
      <c r="S18" s="475">
        <v>12000</v>
      </c>
      <c r="T18" s="513">
        <v>9.5951640373251879E-2</v>
      </c>
    </row>
    <row r="19" spans="1:20" s="446" customFormat="1" ht="14.1" customHeight="1" x14ac:dyDescent="0.3">
      <c r="A19" s="638" t="s">
        <v>421</v>
      </c>
      <c r="B19" s="452" t="s">
        <v>422</v>
      </c>
      <c r="C19" s="452" t="s">
        <v>420</v>
      </c>
      <c r="D19" s="452" t="s">
        <v>167</v>
      </c>
      <c r="E19" s="639" t="s">
        <v>391</v>
      </c>
      <c r="F19" s="621">
        <v>87496</v>
      </c>
      <c r="G19" s="475">
        <v>2866</v>
      </c>
      <c r="H19" s="480">
        <v>3.2755783121514129E-2</v>
      </c>
      <c r="I19" s="460">
        <v>1495</v>
      </c>
      <c r="J19" s="488">
        <v>1.7086495382646064E-2</v>
      </c>
      <c r="K19" s="460">
        <v>12976</v>
      </c>
      <c r="L19" s="495">
        <v>0.14830392246502697</v>
      </c>
      <c r="M19" s="460">
        <v>895</v>
      </c>
      <c r="N19" s="503">
        <v>1.0229039041784767E-2</v>
      </c>
      <c r="O19" s="507">
        <v>2206</v>
      </c>
      <c r="P19" s="488">
        <v>2.5212581146566701E-2</v>
      </c>
      <c r="Q19" s="451">
        <v>479</v>
      </c>
      <c r="R19" s="480">
        <v>5.4745359787876013E-3</v>
      </c>
      <c r="S19" s="475">
        <v>10000</v>
      </c>
      <c r="T19" s="513">
        <v>0.11089917047420485</v>
      </c>
    </row>
    <row r="20" spans="1:20" s="446" customFormat="1" ht="14.1" customHeight="1" x14ac:dyDescent="0.3">
      <c r="A20" s="638" t="s">
        <v>423</v>
      </c>
      <c r="B20" s="452" t="s">
        <v>424</v>
      </c>
      <c r="C20" s="452" t="s">
        <v>420</v>
      </c>
      <c r="D20" s="452" t="s">
        <v>167</v>
      </c>
      <c r="E20" s="639" t="s">
        <v>391</v>
      </c>
      <c r="F20" s="621">
        <v>118260</v>
      </c>
      <c r="G20" s="475">
        <v>4507</v>
      </c>
      <c r="H20" s="480">
        <v>3.811094199222053E-2</v>
      </c>
      <c r="I20" s="460">
        <v>2464</v>
      </c>
      <c r="J20" s="488">
        <v>2.0835447319465586E-2</v>
      </c>
      <c r="K20" s="460">
        <v>19662</v>
      </c>
      <c r="L20" s="495">
        <v>0.16626078132927449</v>
      </c>
      <c r="M20" s="460">
        <v>1150</v>
      </c>
      <c r="N20" s="503">
        <v>9.7243362083544727E-3</v>
      </c>
      <c r="O20" s="507">
        <v>2760</v>
      </c>
      <c r="P20" s="488">
        <v>2.3338406900050734E-2</v>
      </c>
      <c r="Q20" s="451">
        <v>890</v>
      </c>
      <c r="R20" s="480">
        <v>7.5257906308134614E-3</v>
      </c>
      <c r="S20" s="475">
        <v>15000</v>
      </c>
      <c r="T20" s="513">
        <v>0.1469435736677116</v>
      </c>
    </row>
    <row r="21" spans="1:20" s="446" customFormat="1" ht="14.1" customHeight="1" x14ac:dyDescent="0.3">
      <c r="A21" s="638" t="s">
        <v>425</v>
      </c>
      <c r="B21" s="452" t="s">
        <v>426</v>
      </c>
      <c r="C21" s="452" t="s">
        <v>420</v>
      </c>
      <c r="D21" s="452" t="s">
        <v>167</v>
      </c>
      <c r="E21" s="639" t="s">
        <v>391</v>
      </c>
      <c r="F21" s="621">
        <v>185497</v>
      </c>
      <c r="G21" s="475">
        <v>5863</v>
      </c>
      <c r="H21" s="480">
        <v>3.1606980166795147E-2</v>
      </c>
      <c r="I21" s="460">
        <v>3226</v>
      </c>
      <c r="J21" s="488">
        <v>1.7391116837469068E-2</v>
      </c>
      <c r="K21" s="460">
        <v>27220</v>
      </c>
      <c r="L21" s="495">
        <v>0.14674091764287292</v>
      </c>
      <c r="M21" s="460">
        <v>1804</v>
      </c>
      <c r="N21" s="503">
        <v>9.7252246667062E-3</v>
      </c>
      <c r="O21" s="507">
        <v>4256</v>
      </c>
      <c r="P21" s="488">
        <v>2.2943767284646113E-2</v>
      </c>
      <c r="Q21" s="451">
        <v>1112</v>
      </c>
      <c r="R21" s="480">
        <v>5.9947061138455066E-3</v>
      </c>
      <c r="S21" s="475">
        <v>20000</v>
      </c>
      <c r="T21" s="513">
        <v>0.11174120736374557</v>
      </c>
    </row>
    <row r="22" spans="1:20" s="446" customFormat="1" ht="14.1" customHeight="1" x14ac:dyDescent="0.3">
      <c r="A22" s="638" t="s">
        <v>427</v>
      </c>
      <c r="B22" s="452" t="s">
        <v>428</v>
      </c>
      <c r="C22" s="452" t="s">
        <v>420</v>
      </c>
      <c r="D22" s="452" t="s">
        <v>167</v>
      </c>
      <c r="E22" s="639" t="s">
        <v>391</v>
      </c>
      <c r="F22" s="621">
        <v>230757</v>
      </c>
      <c r="G22" s="475">
        <v>5675</v>
      </c>
      <c r="H22" s="480">
        <v>2.4592970094081654E-2</v>
      </c>
      <c r="I22" s="460">
        <v>3102</v>
      </c>
      <c r="J22" s="488">
        <v>1.3442712463760579E-2</v>
      </c>
      <c r="K22" s="460">
        <v>27714</v>
      </c>
      <c r="L22" s="495">
        <v>0.12010036531936193</v>
      </c>
      <c r="M22" s="460">
        <v>1757</v>
      </c>
      <c r="N22" s="503">
        <v>7.6140702123879229E-3</v>
      </c>
      <c r="O22" s="507">
        <v>3258</v>
      </c>
      <c r="P22" s="488">
        <v>1.4118748293659564E-2</v>
      </c>
      <c r="Q22" s="451">
        <v>1359</v>
      </c>
      <c r="R22" s="480">
        <v>5.8893121335430775E-3</v>
      </c>
      <c r="S22" s="475">
        <v>19000</v>
      </c>
      <c r="T22" s="513">
        <v>9.3768815453100784E-2</v>
      </c>
    </row>
    <row r="23" spans="1:20" s="446" customFormat="1" ht="14.1" customHeight="1" x14ac:dyDescent="0.3">
      <c r="A23" s="638" t="s">
        <v>429</v>
      </c>
      <c r="B23" s="452" t="s">
        <v>430</v>
      </c>
      <c r="C23" s="452" t="s">
        <v>420</v>
      </c>
      <c r="D23" s="452" t="s">
        <v>167</v>
      </c>
      <c r="E23" s="639" t="s">
        <v>391</v>
      </c>
      <c r="F23" s="621">
        <v>143268</v>
      </c>
      <c r="G23" s="475">
        <v>4119</v>
      </c>
      <c r="H23" s="480">
        <v>2.875031409665801E-2</v>
      </c>
      <c r="I23" s="460">
        <v>2246</v>
      </c>
      <c r="J23" s="488">
        <v>1.5676913197643576E-2</v>
      </c>
      <c r="K23" s="460">
        <v>18664</v>
      </c>
      <c r="L23" s="495">
        <v>0.13027333389172741</v>
      </c>
      <c r="M23" s="460">
        <v>1212</v>
      </c>
      <c r="N23" s="503">
        <v>8.4596699891113167E-3</v>
      </c>
      <c r="O23" s="507">
        <v>3293</v>
      </c>
      <c r="P23" s="488">
        <v>2.298489544071251E-2</v>
      </c>
      <c r="Q23" s="451">
        <v>652</v>
      </c>
      <c r="R23" s="480">
        <v>4.5509115783008069E-3</v>
      </c>
      <c r="S23" s="475">
        <v>14000</v>
      </c>
      <c r="T23" s="513">
        <v>8.7008402525729625E-2</v>
      </c>
    </row>
    <row r="24" spans="1:20" s="446" customFormat="1" ht="14.1" customHeight="1" x14ac:dyDescent="0.3">
      <c r="A24" s="638" t="s">
        <v>431</v>
      </c>
      <c r="B24" s="452" t="s">
        <v>432</v>
      </c>
      <c r="C24" s="452" t="s">
        <v>433</v>
      </c>
      <c r="D24" s="452" t="s">
        <v>434</v>
      </c>
      <c r="E24" s="639" t="s">
        <v>391</v>
      </c>
      <c r="F24" s="621">
        <v>412660</v>
      </c>
      <c r="G24" s="475">
        <v>14219</v>
      </c>
      <c r="H24" s="480">
        <v>3.4456937914990549E-2</v>
      </c>
      <c r="I24" s="460">
        <v>9389</v>
      </c>
      <c r="J24" s="488">
        <v>2.2752386952939466E-2</v>
      </c>
      <c r="K24" s="460">
        <v>64479</v>
      </c>
      <c r="L24" s="495">
        <v>0.15625212038966704</v>
      </c>
      <c r="M24" s="460">
        <v>4789</v>
      </c>
      <c r="N24" s="503">
        <v>1.1605195560509863E-2</v>
      </c>
      <c r="O24" s="507">
        <v>11266</v>
      </c>
      <c r="P24" s="488">
        <v>2.7300925701546068E-2</v>
      </c>
      <c r="Q24" s="451">
        <v>2826</v>
      </c>
      <c r="R24" s="480">
        <v>6.8482527989143609E-3</v>
      </c>
      <c r="S24" s="475">
        <v>53000</v>
      </c>
      <c r="T24" s="513">
        <v>0.13706884735444194</v>
      </c>
    </row>
    <row r="25" spans="1:20" s="446" customFormat="1" ht="14.1" customHeight="1" x14ac:dyDescent="0.3">
      <c r="A25" s="638" t="s">
        <v>435</v>
      </c>
      <c r="B25" s="452" t="s">
        <v>436</v>
      </c>
      <c r="C25" s="452" t="s">
        <v>433</v>
      </c>
      <c r="D25" s="452" t="s">
        <v>434</v>
      </c>
      <c r="E25" s="639" t="s">
        <v>391</v>
      </c>
      <c r="F25" s="621">
        <v>373892</v>
      </c>
      <c r="G25" s="475">
        <v>13117</v>
      </c>
      <c r="H25" s="480">
        <v>3.50823232377264E-2</v>
      </c>
      <c r="I25" s="460">
        <v>7644</v>
      </c>
      <c r="J25" s="488">
        <v>2.0444406406127973E-2</v>
      </c>
      <c r="K25" s="460">
        <v>56306</v>
      </c>
      <c r="L25" s="495">
        <v>0.15059428926000021</v>
      </c>
      <c r="M25" s="460">
        <v>4239</v>
      </c>
      <c r="N25" s="503">
        <v>1.1337498528986981E-2</v>
      </c>
      <c r="O25" s="507">
        <v>10078</v>
      </c>
      <c r="P25" s="488">
        <v>2.6954307661035806E-2</v>
      </c>
      <c r="Q25" s="451">
        <v>2652</v>
      </c>
      <c r="R25" s="480">
        <v>7.0929573245750114E-3</v>
      </c>
      <c r="S25" s="475">
        <v>47000</v>
      </c>
      <c r="T25" s="513">
        <v>0.13669824299130656</v>
      </c>
    </row>
    <row r="26" spans="1:20" s="446" customFormat="1" ht="14.1" customHeight="1" x14ac:dyDescent="0.3">
      <c r="A26" s="638" t="s">
        <v>437</v>
      </c>
      <c r="B26" s="452" t="s">
        <v>438</v>
      </c>
      <c r="C26" s="452" t="s">
        <v>433</v>
      </c>
      <c r="D26" s="452" t="s">
        <v>434</v>
      </c>
      <c r="E26" s="639" t="s">
        <v>391</v>
      </c>
      <c r="F26" s="621">
        <v>134140</v>
      </c>
      <c r="G26" s="475">
        <v>5543</v>
      </c>
      <c r="H26" s="480">
        <v>4.132249888176532E-2</v>
      </c>
      <c r="I26" s="460">
        <v>2647</v>
      </c>
      <c r="J26" s="488">
        <v>1.9733114656329209E-2</v>
      </c>
      <c r="K26" s="460">
        <v>21318</v>
      </c>
      <c r="L26" s="495">
        <v>0.15892351274787536</v>
      </c>
      <c r="M26" s="460">
        <v>1462</v>
      </c>
      <c r="N26" s="503">
        <v>1.0899060682868644E-2</v>
      </c>
      <c r="O26" s="507">
        <v>3249</v>
      </c>
      <c r="P26" s="488">
        <v>2.4220963172804533E-2</v>
      </c>
      <c r="Q26" s="451">
        <v>1235</v>
      </c>
      <c r="R26" s="480">
        <v>9.2067988668555235E-3</v>
      </c>
      <c r="S26" s="475">
        <v>18000</v>
      </c>
      <c r="T26" s="513">
        <v>0.1387187015929531</v>
      </c>
    </row>
    <row r="27" spans="1:20" s="446" customFormat="1" ht="14.1" customHeight="1" x14ac:dyDescent="0.3">
      <c r="A27" s="638" t="s">
        <v>439</v>
      </c>
      <c r="B27" s="452" t="s">
        <v>440</v>
      </c>
      <c r="C27" s="452" t="s">
        <v>433</v>
      </c>
      <c r="D27" s="452" t="s">
        <v>434</v>
      </c>
      <c r="E27" s="639" t="s">
        <v>391</v>
      </c>
      <c r="F27" s="621">
        <v>220725</v>
      </c>
      <c r="G27" s="475">
        <v>7804</v>
      </c>
      <c r="H27" s="480">
        <v>3.5356212481594741E-2</v>
      </c>
      <c r="I27" s="460">
        <v>4139</v>
      </c>
      <c r="J27" s="488">
        <v>1.8751840525540832E-2</v>
      </c>
      <c r="K27" s="460">
        <v>31418</v>
      </c>
      <c r="L27" s="495">
        <v>0.14234001585683542</v>
      </c>
      <c r="M27" s="460">
        <v>2070</v>
      </c>
      <c r="N27" s="503">
        <v>9.3781855249745159E-3</v>
      </c>
      <c r="O27" s="507">
        <v>4956</v>
      </c>
      <c r="P27" s="488">
        <v>2.2453278967040434E-2</v>
      </c>
      <c r="Q27" s="451">
        <v>1488</v>
      </c>
      <c r="R27" s="480">
        <v>6.7414203194019707E-3</v>
      </c>
      <c r="S27" s="475">
        <v>26000</v>
      </c>
      <c r="T27" s="513">
        <v>0.12416605777542181</v>
      </c>
    </row>
    <row r="28" spans="1:20" s="446" customFormat="1" ht="14.1" customHeight="1" x14ac:dyDescent="0.3">
      <c r="A28" s="638" t="s">
        <v>441</v>
      </c>
      <c r="B28" s="452" t="s">
        <v>442</v>
      </c>
      <c r="C28" s="452" t="s">
        <v>442</v>
      </c>
      <c r="D28" s="452" t="s">
        <v>413</v>
      </c>
      <c r="E28" s="639" t="s">
        <v>391</v>
      </c>
      <c r="F28" s="621">
        <v>589953</v>
      </c>
      <c r="G28" s="475">
        <v>25612</v>
      </c>
      <c r="H28" s="480">
        <v>4.3413627865270622E-2</v>
      </c>
      <c r="I28" s="460">
        <v>16833</v>
      </c>
      <c r="J28" s="488">
        <v>2.8532781424960973E-2</v>
      </c>
      <c r="K28" s="460">
        <v>93910</v>
      </c>
      <c r="L28" s="495">
        <v>0.15918217213913652</v>
      </c>
      <c r="M28" s="460">
        <v>10157</v>
      </c>
      <c r="N28" s="503">
        <v>1.7216625731202317E-2</v>
      </c>
      <c r="O28" s="507">
        <v>16963</v>
      </c>
      <c r="P28" s="488">
        <v>2.8753137961837639E-2</v>
      </c>
      <c r="Q28" s="451">
        <v>4040</v>
      </c>
      <c r="R28" s="480">
        <v>6.8480031460133265E-3</v>
      </c>
      <c r="S28" s="475">
        <v>92000</v>
      </c>
      <c r="T28" s="513">
        <v>0.16047472610278407</v>
      </c>
    </row>
    <row r="29" spans="1:20" s="446" customFormat="1" ht="14.1" customHeight="1" x14ac:dyDescent="0.3">
      <c r="A29" s="638" t="s">
        <v>443</v>
      </c>
      <c r="B29" s="452" t="s">
        <v>444</v>
      </c>
      <c r="C29" s="452" t="s">
        <v>442</v>
      </c>
      <c r="D29" s="452" t="s">
        <v>413</v>
      </c>
      <c r="E29" s="639" t="s">
        <v>391</v>
      </c>
      <c r="F29" s="621">
        <v>2423</v>
      </c>
      <c r="G29" s="476">
        <v>78</v>
      </c>
      <c r="H29" s="480">
        <v>3.2191498142798182E-2</v>
      </c>
      <c r="I29" s="460">
        <v>45</v>
      </c>
      <c r="J29" s="488">
        <v>1.8572018159306643E-2</v>
      </c>
      <c r="K29" s="460">
        <v>298</v>
      </c>
      <c r="L29" s="495">
        <v>0.12298803136607511</v>
      </c>
      <c r="M29" s="460">
        <v>25</v>
      </c>
      <c r="N29" s="503">
        <v>1.0317787866281469E-2</v>
      </c>
      <c r="O29" s="507">
        <v>53</v>
      </c>
      <c r="P29" s="488">
        <v>2.1873710276516713E-2</v>
      </c>
      <c r="Q29" s="451">
        <v>25</v>
      </c>
      <c r="R29" s="480">
        <v>1.0317787866281469E-2</v>
      </c>
      <c r="S29" s="475">
        <v>280</v>
      </c>
      <c r="T29" s="513">
        <v>0.12578616352201258</v>
      </c>
    </row>
    <row r="30" spans="1:20" s="446" customFormat="1" ht="14.1" customHeight="1" x14ac:dyDescent="0.3">
      <c r="A30" s="638" t="s">
        <v>445</v>
      </c>
      <c r="B30" s="452" t="s">
        <v>446</v>
      </c>
      <c r="C30" s="452" t="s">
        <v>446</v>
      </c>
      <c r="D30" s="452" t="s">
        <v>447</v>
      </c>
      <c r="E30" s="639" t="s">
        <v>391</v>
      </c>
      <c r="F30" s="621">
        <v>558564</v>
      </c>
      <c r="G30" s="475">
        <v>24506</v>
      </c>
      <c r="H30" s="480">
        <v>4.3873217751233519E-2</v>
      </c>
      <c r="I30" s="460">
        <v>13433</v>
      </c>
      <c r="J30" s="488">
        <v>2.4049168940354193E-2</v>
      </c>
      <c r="K30" s="460">
        <v>94679</v>
      </c>
      <c r="L30" s="495">
        <v>0.16950430031294533</v>
      </c>
      <c r="M30" s="460">
        <v>7845</v>
      </c>
      <c r="N30" s="503">
        <v>1.4044943820224719E-2</v>
      </c>
      <c r="O30" s="507">
        <v>13044</v>
      </c>
      <c r="P30" s="488">
        <v>2.3352740241046683E-2</v>
      </c>
      <c r="Q30" s="451">
        <v>5120</v>
      </c>
      <c r="R30" s="480">
        <v>9.1663623147929339E-3</v>
      </c>
      <c r="S30" s="475">
        <v>80000</v>
      </c>
      <c r="T30" s="513">
        <v>0.15005186167469131</v>
      </c>
    </row>
    <row r="31" spans="1:20" s="446" customFormat="1" ht="14.1" customHeight="1" x14ac:dyDescent="0.3">
      <c r="A31" s="638" t="s">
        <v>448</v>
      </c>
      <c r="B31" s="452" t="s">
        <v>449</v>
      </c>
      <c r="C31" s="452" t="s">
        <v>446</v>
      </c>
      <c r="D31" s="452" t="s">
        <v>447</v>
      </c>
      <c r="E31" s="639" t="s">
        <v>391</v>
      </c>
      <c r="F31" s="621">
        <v>109952</v>
      </c>
      <c r="G31" s="475">
        <v>3990</v>
      </c>
      <c r="H31" s="480">
        <v>3.6288562281722933E-2</v>
      </c>
      <c r="I31" s="460">
        <v>2489</v>
      </c>
      <c r="J31" s="488">
        <v>2.2637150756693831E-2</v>
      </c>
      <c r="K31" s="460">
        <v>17617</v>
      </c>
      <c r="L31" s="495">
        <v>0.16022446158323633</v>
      </c>
      <c r="M31" s="460">
        <v>1706</v>
      </c>
      <c r="N31" s="503">
        <v>1.5515861466821886E-2</v>
      </c>
      <c r="O31" s="507">
        <v>2523</v>
      </c>
      <c r="P31" s="488">
        <v>2.2946376600698485E-2</v>
      </c>
      <c r="Q31" s="451">
        <v>994</v>
      </c>
      <c r="R31" s="480">
        <v>9.0403084982537841E-3</v>
      </c>
      <c r="S31" s="475">
        <v>15000</v>
      </c>
      <c r="T31" s="513">
        <v>0.13966220368335786</v>
      </c>
    </row>
    <row r="32" spans="1:20" s="446" customFormat="1" ht="14.1" customHeight="1" x14ac:dyDescent="0.3">
      <c r="A32" s="638" t="s">
        <v>450</v>
      </c>
      <c r="B32" s="452" t="s">
        <v>451</v>
      </c>
      <c r="C32" s="452" t="s">
        <v>446</v>
      </c>
      <c r="D32" s="452" t="s">
        <v>447</v>
      </c>
      <c r="E32" s="639" t="s">
        <v>391</v>
      </c>
      <c r="F32" s="621">
        <v>96813</v>
      </c>
      <c r="G32" s="475">
        <v>4108</v>
      </c>
      <c r="H32" s="480">
        <v>4.243231797382583E-2</v>
      </c>
      <c r="I32" s="460">
        <v>2107</v>
      </c>
      <c r="J32" s="488">
        <v>2.1763606127276295E-2</v>
      </c>
      <c r="K32" s="460">
        <v>16389</v>
      </c>
      <c r="L32" s="495">
        <v>0.16928511666821605</v>
      </c>
      <c r="M32" s="460">
        <v>971</v>
      </c>
      <c r="N32" s="503">
        <v>1.0029644779110244E-2</v>
      </c>
      <c r="O32" s="507">
        <v>2136</v>
      </c>
      <c r="P32" s="488">
        <v>2.2063152675777013E-2</v>
      </c>
      <c r="Q32" s="451">
        <v>834</v>
      </c>
      <c r="R32" s="480">
        <v>8.6145455672275422E-3</v>
      </c>
      <c r="S32" s="475">
        <v>13000</v>
      </c>
      <c r="T32" s="513">
        <v>0.13853957969222899</v>
      </c>
    </row>
    <row r="33" spans="1:20" s="446" customFormat="1" ht="14.1" customHeight="1" x14ac:dyDescent="0.3">
      <c r="A33" s="638" t="s">
        <v>452</v>
      </c>
      <c r="B33" s="452" t="s">
        <v>453</v>
      </c>
      <c r="C33" s="452" t="s">
        <v>446</v>
      </c>
      <c r="D33" s="452" t="s">
        <v>447</v>
      </c>
      <c r="E33" s="639" t="s">
        <v>391</v>
      </c>
      <c r="F33" s="621">
        <v>203082</v>
      </c>
      <c r="G33" s="475">
        <v>7462</v>
      </c>
      <c r="H33" s="480">
        <v>3.6743778375237589E-2</v>
      </c>
      <c r="I33" s="460">
        <v>4499</v>
      </c>
      <c r="J33" s="488">
        <v>2.2153612826346009E-2</v>
      </c>
      <c r="K33" s="460">
        <v>31002</v>
      </c>
      <c r="L33" s="495">
        <v>0.15265754719768371</v>
      </c>
      <c r="M33" s="460">
        <v>2037</v>
      </c>
      <c r="N33" s="503">
        <v>1.0030431057405384E-2</v>
      </c>
      <c r="O33" s="507">
        <v>4710</v>
      </c>
      <c r="P33" s="488">
        <v>2.3192602003131741E-2</v>
      </c>
      <c r="Q33" s="451">
        <v>1440</v>
      </c>
      <c r="R33" s="480">
        <v>7.0907318226135253E-3</v>
      </c>
      <c r="S33" s="475">
        <v>25000</v>
      </c>
      <c r="T33" s="513">
        <v>0.12663421453862089</v>
      </c>
    </row>
    <row r="34" spans="1:20" s="446" customFormat="1" ht="14.1" customHeight="1" x14ac:dyDescent="0.3">
      <c r="A34" s="638" t="s">
        <v>454</v>
      </c>
      <c r="B34" s="452" t="s">
        <v>455</v>
      </c>
      <c r="C34" s="452" t="s">
        <v>456</v>
      </c>
      <c r="D34" s="452" t="s">
        <v>434</v>
      </c>
      <c r="E34" s="639" t="s">
        <v>391</v>
      </c>
      <c r="F34" s="621">
        <v>100560</v>
      </c>
      <c r="G34" s="475">
        <v>4759</v>
      </c>
      <c r="H34" s="480">
        <v>4.7324980111376293E-2</v>
      </c>
      <c r="I34" s="460">
        <v>2671</v>
      </c>
      <c r="J34" s="488">
        <v>2.6561256961018298E-2</v>
      </c>
      <c r="K34" s="460">
        <v>17009</v>
      </c>
      <c r="L34" s="495">
        <v>0.16914280031821799</v>
      </c>
      <c r="M34" s="460">
        <v>1269</v>
      </c>
      <c r="N34" s="503">
        <v>1.2619331742243436E-2</v>
      </c>
      <c r="O34" s="507">
        <v>2869</v>
      </c>
      <c r="P34" s="488">
        <v>2.8530230708035002E-2</v>
      </c>
      <c r="Q34" s="451">
        <v>1008</v>
      </c>
      <c r="R34" s="480">
        <v>1.0023866348448688E-2</v>
      </c>
      <c r="S34" s="475">
        <v>16000</v>
      </c>
      <c r="T34" s="513">
        <v>0.16354734184460959</v>
      </c>
    </row>
    <row r="35" spans="1:20" s="446" customFormat="1" ht="14.1" customHeight="1" x14ac:dyDescent="0.3">
      <c r="A35" s="638" t="s">
        <v>457</v>
      </c>
      <c r="B35" s="452" t="s">
        <v>458</v>
      </c>
      <c r="C35" s="452" t="s">
        <v>456</v>
      </c>
      <c r="D35" s="452" t="s">
        <v>434</v>
      </c>
      <c r="E35" s="639" t="s">
        <v>391</v>
      </c>
      <c r="F35" s="621">
        <v>69183</v>
      </c>
      <c r="G35" s="475">
        <v>2803</v>
      </c>
      <c r="H35" s="480">
        <v>4.0515733633985231E-2</v>
      </c>
      <c r="I35" s="460">
        <v>1541</v>
      </c>
      <c r="J35" s="488">
        <v>2.2274258126996516E-2</v>
      </c>
      <c r="K35" s="460">
        <v>11034</v>
      </c>
      <c r="L35" s="495">
        <v>0.15949004813321191</v>
      </c>
      <c r="M35" s="460">
        <v>838</v>
      </c>
      <c r="N35" s="503">
        <v>1.2112802278016276E-2</v>
      </c>
      <c r="O35" s="507">
        <v>1660</v>
      </c>
      <c r="P35" s="488">
        <v>2.3994333868146801E-2</v>
      </c>
      <c r="Q35" s="451">
        <v>556</v>
      </c>
      <c r="R35" s="480">
        <v>8.0366564040298925E-3</v>
      </c>
      <c r="S35" s="475">
        <v>9300</v>
      </c>
      <c r="T35" s="513">
        <v>0.13937595539969427</v>
      </c>
    </row>
    <row r="36" spans="1:20" s="446" customFormat="1" ht="14.1" customHeight="1" x14ac:dyDescent="0.3">
      <c r="A36" s="638" t="s">
        <v>459</v>
      </c>
      <c r="B36" s="452" t="s">
        <v>460</v>
      </c>
      <c r="C36" s="452" t="s">
        <v>456</v>
      </c>
      <c r="D36" s="452" t="s">
        <v>434</v>
      </c>
      <c r="E36" s="639" t="s">
        <v>391</v>
      </c>
      <c r="F36" s="621">
        <v>111296</v>
      </c>
      <c r="G36" s="475">
        <v>5349</v>
      </c>
      <c r="H36" s="480">
        <v>4.8061026451983901E-2</v>
      </c>
      <c r="I36" s="460">
        <v>2735</v>
      </c>
      <c r="J36" s="488">
        <v>2.4574108683151238E-2</v>
      </c>
      <c r="K36" s="460">
        <v>16888</v>
      </c>
      <c r="L36" s="495">
        <v>0.15173950546290971</v>
      </c>
      <c r="M36" s="460">
        <v>1405</v>
      </c>
      <c r="N36" s="503">
        <v>1.262399367452559E-2</v>
      </c>
      <c r="O36" s="507">
        <v>2624</v>
      </c>
      <c r="P36" s="488">
        <v>2.3576768257619323E-2</v>
      </c>
      <c r="Q36" s="451">
        <v>1300</v>
      </c>
      <c r="R36" s="480">
        <v>1.168056354226567E-2</v>
      </c>
      <c r="S36" s="475">
        <v>17000</v>
      </c>
      <c r="T36" s="513">
        <v>0.15664737753860897</v>
      </c>
    </row>
    <row r="37" spans="1:20" s="446" customFormat="1" ht="14.1" customHeight="1" x14ac:dyDescent="0.3">
      <c r="A37" s="638" t="s">
        <v>461</v>
      </c>
      <c r="B37" s="452" t="s">
        <v>462</v>
      </c>
      <c r="C37" s="452" t="s">
        <v>456</v>
      </c>
      <c r="D37" s="452" t="s">
        <v>434</v>
      </c>
      <c r="E37" s="639" t="s">
        <v>391</v>
      </c>
      <c r="F37" s="621">
        <v>69717</v>
      </c>
      <c r="G37" s="475">
        <v>3513</v>
      </c>
      <c r="H37" s="480">
        <v>5.0389431559017171E-2</v>
      </c>
      <c r="I37" s="460">
        <v>1930</v>
      </c>
      <c r="J37" s="488">
        <v>2.7683348394222356E-2</v>
      </c>
      <c r="K37" s="460">
        <v>12068</v>
      </c>
      <c r="L37" s="495">
        <v>0.17309981783496134</v>
      </c>
      <c r="M37" s="460">
        <v>1110</v>
      </c>
      <c r="N37" s="503">
        <v>1.5921511252635655E-2</v>
      </c>
      <c r="O37" s="507">
        <v>1863</v>
      </c>
      <c r="P37" s="488">
        <v>2.6722320237531735E-2</v>
      </c>
      <c r="Q37" s="451">
        <v>806</v>
      </c>
      <c r="R37" s="480">
        <v>1.1561025287949854E-2</v>
      </c>
      <c r="S37" s="475">
        <v>12000</v>
      </c>
      <c r="T37" s="513">
        <v>0.17636425096632913</v>
      </c>
    </row>
    <row r="38" spans="1:20" s="446" customFormat="1" ht="14.1" customHeight="1" x14ac:dyDescent="0.3">
      <c r="A38" s="638" t="s">
        <v>463</v>
      </c>
      <c r="B38" s="452" t="s">
        <v>464</v>
      </c>
      <c r="C38" s="452" t="s">
        <v>456</v>
      </c>
      <c r="D38" s="452" t="s">
        <v>434</v>
      </c>
      <c r="E38" s="639" t="s">
        <v>391</v>
      </c>
      <c r="F38" s="621">
        <v>53649</v>
      </c>
      <c r="G38" s="475">
        <v>2373</v>
      </c>
      <c r="H38" s="480">
        <v>4.4231952133310964E-2</v>
      </c>
      <c r="I38" s="460">
        <v>1363</v>
      </c>
      <c r="J38" s="488">
        <v>2.540587895394136E-2</v>
      </c>
      <c r="K38" s="460">
        <v>9137</v>
      </c>
      <c r="L38" s="495">
        <v>0.17031072340584166</v>
      </c>
      <c r="M38" s="460">
        <v>613</v>
      </c>
      <c r="N38" s="503">
        <v>1.1426121642528285E-2</v>
      </c>
      <c r="O38" s="507">
        <v>1569</v>
      </c>
      <c r="P38" s="488">
        <v>2.9245652295476151E-2</v>
      </c>
      <c r="Q38" s="451">
        <v>527</v>
      </c>
      <c r="R38" s="480">
        <v>9.8231094708195865E-3</v>
      </c>
      <c r="S38" s="475">
        <v>8100</v>
      </c>
      <c r="T38" s="513">
        <v>0.15068646054247126</v>
      </c>
    </row>
    <row r="39" spans="1:20" s="446" customFormat="1" ht="14.1" customHeight="1" x14ac:dyDescent="0.3">
      <c r="A39" s="638" t="s">
        <v>465</v>
      </c>
      <c r="B39" s="452" t="s">
        <v>466</v>
      </c>
      <c r="C39" s="452" t="s">
        <v>456</v>
      </c>
      <c r="D39" s="452" t="s">
        <v>434</v>
      </c>
      <c r="E39" s="639" t="s">
        <v>391</v>
      </c>
      <c r="F39" s="621">
        <v>107723</v>
      </c>
      <c r="G39" s="475">
        <v>4115</v>
      </c>
      <c r="H39" s="480">
        <v>3.819982733492383E-2</v>
      </c>
      <c r="I39" s="460">
        <v>2875</v>
      </c>
      <c r="J39" s="488">
        <v>2.6688822257085302E-2</v>
      </c>
      <c r="K39" s="460">
        <v>17483</v>
      </c>
      <c r="L39" s="495">
        <v>0.16229588852891211</v>
      </c>
      <c r="M39" s="460">
        <v>1112</v>
      </c>
      <c r="N39" s="503">
        <v>1.0322772295610037E-2</v>
      </c>
      <c r="O39" s="507">
        <v>3269</v>
      </c>
      <c r="P39" s="488">
        <v>3.0346351289882383E-2</v>
      </c>
      <c r="Q39" s="451">
        <v>795</v>
      </c>
      <c r="R39" s="480">
        <v>7.3800395458722837E-3</v>
      </c>
      <c r="S39" s="475">
        <v>15000</v>
      </c>
      <c r="T39" s="513">
        <v>0.14298651160573853</v>
      </c>
    </row>
    <row r="40" spans="1:20" s="446" customFormat="1" ht="14.1" customHeight="1" x14ac:dyDescent="0.3">
      <c r="A40" s="638" t="s">
        <v>467</v>
      </c>
      <c r="B40" s="452" t="s">
        <v>468</v>
      </c>
      <c r="C40" s="452" t="s">
        <v>469</v>
      </c>
      <c r="D40" s="452" t="s">
        <v>166</v>
      </c>
      <c r="E40" s="639" t="s">
        <v>391</v>
      </c>
      <c r="F40" s="621">
        <v>138192</v>
      </c>
      <c r="G40" s="475">
        <v>5283</v>
      </c>
      <c r="H40" s="480">
        <v>3.822941993747829E-2</v>
      </c>
      <c r="I40" s="460">
        <v>3266</v>
      </c>
      <c r="J40" s="488">
        <v>2.3633784879008916E-2</v>
      </c>
      <c r="K40" s="460">
        <v>22065</v>
      </c>
      <c r="L40" s="495">
        <v>0.15966915595692949</v>
      </c>
      <c r="M40" s="460">
        <v>1723</v>
      </c>
      <c r="N40" s="503">
        <v>1.2468160240824361E-2</v>
      </c>
      <c r="O40" s="507">
        <v>3594</v>
      </c>
      <c r="P40" s="488">
        <v>2.6007294199374784E-2</v>
      </c>
      <c r="Q40" s="451">
        <v>1224</v>
      </c>
      <c r="R40" s="480">
        <v>8.8572420979506766E-3</v>
      </c>
      <c r="S40" s="475">
        <v>19000</v>
      </c>
      <c r="T40" s="513">
        <v>0.14748232152698537</v>
      </c>
    </row>
    <row r="41" spans="1:20" s="446" customFormat="1" ht="14.1" customHeight="1" x14ac:dyDescent="0.3">
      <c r="A41" s="638" t="s">
        <v>470</v>
      </c>
      <c r="B41" s="452" t="s">
        <v>471</v>
      </c>
      <c r="C41" s="452" t="s">
        <v>469</v>
      </c>
      <c r="D41" s="452" t="s">
        <v>166</v>
      </c>
      <c r="E41" s="639" t="s">
        <v>391</v>
      </c>
      <c r="F41" s="621">
        <v>96604</v>
      </c>
      <c r="G41" s="475">
        <v>3905</v>
      </c>
      <c r="H41" s="480">
        <v>4.04227568216637E-2</v>
      </c>
      <c r="I41" s="460">
        <v>2142</v>
      </c>
      <c r="J41" s="488">
        <v>2.2172994907043185E-2</v>
      </c>
      <c r="K41" s="460">
        <v>16854</v>
      </c>
      <c r="L41" s="495">
        <v>0.1744648254730653</v>
      </c>
      <c r="M41" s="460">
        <v>926</v>
      </c>
      <c r="N41" s="503">
        <v>9.5855244089271662E-3</v>
      </c>
      <c r="O41" s="507">
        <v>2310</v>
      </c>
      <c r="P41" s="488">
        <v>2.3912053331125005E-2</v>
      </c>
      <c r="Q41" s="451">
        <v>749</v>
      </c>
      <c r="R41" s="480">
        <v>7.7533021406981078E-3</v>
      </c>
      <c r="S41" s="475">
        <v>13000</v>
      </c>
      <c r="T41" s="513">
        <v>0.15989176557407295</v>
      </c>
    </row>
    <row r="42" spans="1:20" s="446" customFormat="1" ht="14.1" customHeight="1" x14ac:dyDescent="0.3">
      <c r="A42" s="638" t="s">
        <v>472</v>
      </c>
      <c r="B42" s="452" t="s">
        <v>473</v>
      </c>
      <c r="C42" s="452" t="s">
        <v>469</v>
      </c>
      <c r="D42" s="452" t="s">
        <v>166</v>
      </c>
      <c r="E42" s="639" t="s">
        <v>391</v>
      </c>
      <c r="F42" s="621">
        <v>113091</v>
      </c>
      <c r="G42" s="475">
        <v>4545</v>
      </c>
      <c r="H42" s="480">
        <v>4.0188874446242404E-2</v>
      </c>
      <c r="I42" s="460">
        <v>2667</v>
      </c>
      <c r="J42" s="488">
        <v>2.3582778470435314E-2</v>
      </c>
      <c r="K42" s="460">
        <v>19935</v>
      </c>
      <c r="L42" s="495">
        <v>0.17627397405629094</v>
      </c>
      <c r="M42" s="460">
        <v>1286</v>
      </c>
      <c r="N42" s="503">
        <v>1.1371373495680469E-2</v>
      </c>
      <c r="O42" s="507">
        <v>2942</v>
      </c>
      <c r="P42" s="488">
        <v>2.6014448541440079E-2</v>
      </c>
      <c r="Q42" s="451">
        <v>1097</v>
      </c>
      <c r="R42" s="480">
        <v>9.7001529741535582E-3</v>
      </c>
      <c r="S42" s="475">
        <v>16000</v>
      </c>
      <c r="T42" s="513">
        <v>0.15248260745258743</v>
      </c>
    </row>
    <row r="43" spans="1:20" s="446" customFormat="1" ht="14.1" customHeight="1" x14ac:dyDescent="0.3">
      <c r="A43" s="638" t="s">
        <v>474</v>
      </c>
      <c r="B43" s="452" t="s">
        <v>475</v>
      </c>
      <c r="C43" s="452" t="s">
        <v>469</v>
      </c>
      <c r="D43" s="452" t="s">
        <v>166</v>
      </c>
      <c r="E43" s="639" t="s">
        <v>391</v>
      </c>
      <c r="F43" s="621">
        <v>298784</v>
      </c>
      <c r="G43" s="475">
        <v>8820</v>
      </c>
      <c r="H43" s="480">
        <v>2.9519652993466851E-2</v>
      </c>
      <c r="I43" s="460">
        <v>5013</v>
      </c>
      <c r="J43" s="488">
        <v>1.6778006854450037E-2</v>
      </c>
      <c r="K43" s="460">
        <v>38283</v>
      </c>
      <c r="L43" s="495">
        <v>0.12812935096926206</v>
      </c>
      <c r="M43" s="460">
        <v>3187</v>
      </c>
      <c r="N43" s="503">
        <v>1.0666568490949983E-2</v>
      </c>
      <c r="O43" s="507">
        <v>5208</v>
      </c>
      <c r="P43" s="488">
        <v>1.743065224376138E-2</v>
      </c>
      <c r="Q43" s="451">
        <v>2154</v>
      </c>
      <c r="R43" s="480">
        <v>7.2092213773160543E-3</v>
      </c>
      <c r="S43" s="475">
        <v>31000</v>
      </c>
      <c r="T43" s="513">
        <v>0.12070993014399527</v>
      </c>
    </row>
    <row r="44" spans="1:20" s="446" customFormat="1" ht="14.1" customHeight="1" x14ac:dyDescent="0.3">
      <c r="A44" s="638" t="s">
        <v>476</v>
      </c>
      <c r="B44" s="452" t="s">
        <v>477</v>
      </c>
      <c r="C44" s="452" t="s">
        <v>469</v>
      </c>
      <c r="D44" s="452" t="s">
        <v>166</v>
      </c>
      <c r="E44" s="639" t="s">
        <v>391</v>
      </c>
      <c r="F44" s="621">
        <v>85222</v>
      </c>
      <c r="G44" s="475">
        <v>3240</v>
      </c>
      <c r="H44" s="480">
        <v>3.801835206871465E-2</v>
      </c>
      <c r="I44" s="460">
        <v>2109</v>
      </c>
      <c r="J44" s="488">
        <v>2.4747131022505926E-2</v>
      </c>
      <c r="K44" s="460">
        <v>14741</v>
      </c>
      <c r="L44" s="495">
        <v>0.17297176785337121</v>
      </c>
      <c r="M44" s="460">
        <v>1170</v>
      </c>
      <c r="N44" s="503">
        <v>1.3728849358146958E-2</v>
      </c>
      <c r="O44" s="507">
        <v>2764</v>
      </c>
      <c r="P44" s="488">
        <v>3.2432939851212129E-2</v>
      </c>
      <c r="Q44" s="451">
        <v>662</v>
      </c>
      <c r="R44" s="480">
        <v>7.7679472436694751E-3</v>
      </c>
      <c r="S44" s="475">
        <v>12000</v>
      </c>
      <c r="T44" s="513">
        <v>0.16569550689017148</v>
      </c>
    </row>
    <row r="45" spans="1:20" s="446" customFormat="1" ht="14.1" customHeight="1" x14ac:dyDescent="0.3">
      <c r="A45" s="638" t="s">
        <v>478</v>
      </c>
      <c r="B45" s="452" t="s">
        <v>479</v>
      </c>
      <c r="C45" s="452" t="s">
        <v>469</v>
      </c>
      <c r="D45" s="452" t="s">
        <v>166</v>
      </c>
      <c r="E45" s="639" t="s">
        <v>391</v>
      </c>
      <c r="F45" s="621">
        <v>112831</v>
      </c>
      <c r="G45" s="475">
        <v>3899</v>
      </c>
      <c r="H45" s="480">
        <v>3.4556106034689046E-2</v>
      </c>
      <c r="I45" s="460">
        <v>2385</v>
      </c>
      <c r="J45" s="488">
        <v>2.1137807871950083E-2</v>
      </c>
      <c r="K45" s="460">
        <v>18382</v>
      </c>
      <c r="L45" s="495">
        <v>0.16291621983320187</v>
      </c>
      <c r="M45" s="460">
        <v>1246</v>
      </c>
      <c r="N45" s="503">
        <v>1.1043064406058619E-2</v>
      </c>
      <c r="O45" s="507">
        <v>2697</v>
      </c>
      <c r="P45" s="488">
        <v>2.3903005379727203E-2</v>
      </c>
      <c r="Q45" s="451">
        <v>957</v>
      </c>
      <c r="R45" s="480">
        <v>8.4817115863548131E-3</v>
      </c>
      <c r="S45" s="475">
        <v>14000</v>
      </c>
      <c r="T45" s="513">
        <v>0.12138868657441126</v>
      </c>
    </row>
    <row r="46" spans="1:20" s="446" customFormat="1" ht="14.1" customHeight="1" x14ac:dyDescent="0.3">
      <c r="A46" s="638" t="s">
        <v>480</v>
      </c>
      <c r="B46" s="452" t="s">
        <v>481</v>
      </c>
      <c r="C46" s="452" t="s">
        <v>469</v>
      </c>
      <c r="D46" s="452" t="s">
        <v>166</v>
      </c>
      <c r="E46" s="639" t="s">
        <v>391</v>
      </c>
      <c r="F46" s="621">
        <v>96746</v>
      </c>
      <c r="G46" s="475">
        <v>3836</v>
      </c>
      <c r="H46" s="480">
        <v>3.965021809687222E-2</v>
      </c>
      <c r="I46" s="460">
        <v>2428</v>
      </c>
      <c r="J46" s="488">
        <v>2.5096644822524963E-2</v>
      </c>
      <c r="K46" s="460">
        <v>15485</v>
      </c>
      <c r="L46" s="495">
        <v>0.16005829698385463</v>
      </c>
      <c r="M46" s="460">
        <v>1467</v>
      </c>
      <c r="N46" s="503">
        <v>1.5163417608996754E-2</v>
      </c>
      <c r="O46" s="507">
        <v>2551</v>
      </c>
      <c r="P46" s="488">
        <v>2.6368015215099332E-2</v>
      </c>
      <c r="Q46" s="451">
        <v>796</v>
      </c>
      <c r="R46" s="480">
        <v>8.2277303454406387E-3</v>
      </c>
      <c r="S46" s="475">
        <v>14000</v>
      </c>
      <c r="T46" s="513">
        <v>0.15113404510271716</v>
      </c>
    </row>
    <row r="47" spans="1:20" s="446" customFormat="1" ht="14.1" customHeight="1" x14ac:dyDescent="0.3">
      <c r="A47" s="638" t="s">
        <v>482</v>
      </c>
      <c r="B47" s="452" t="s">
        <v>483</v>
      </c>
      <c r="C47" s="452" t="s">
        <v>469</v>
      </c>
      <c r="D47" s="452" t="s">
        <v>166</v>
      </c>
      <c r="E47" s="639" t="s">
        <v>391</v>
      </c>
      <c r="F47" s="621">
        <v>78952</v>
      </c>
      <c r="G47" s="475">
        <v>3383</v>
      </c>
      <c r="H47" s="480">
        <v>4.2848819535920561E-2</v>
      </c>
      <c r="I47" s="460">
        <v>2088</v>
      </c>
      <c r="J47" s="488">
        <v>2.64464484750228E-2</v>
      </c>
      <c r="K47" s="460">
        <v>14228</v>
      </c>
      <c r="L47" s="495">
        <v>0.18021076096868985</v>
      </c>
      <c r="M47" s="460">
        <v>1000</v>
      </c>
      <c r="N47" s="503">
        <v>1.2665923599148849E-2</v>
      </c>
      <c r="O47" s="507">
        <v>2169</v>
      </c>
      <c r="P47" s="488">
        <v>2.7472388286553854E-2</v>
      </c>
      <c r="Q47" s="451">
        <v>686</v>
      </c>
      <c r="R47" s="480">
        <v>8.6888235890161102E-3</v>
      </c>
      <c r="S47" s="475">
        <v>12000</v>
      </c>
      <c r="T47" s="513">
        <v>0.11739845034045551</v>
      </c>
    </row>
    <row r="48" spans="1:20" s="446" customFormat="1" ht="14.1" customHeight="1" x14ac:dyDescent="0.3">
      <c r="A48" s="638" t="s">
        <v>484</v>
      </c>
      <c r="B48" s="452" t="s">
        <v>485</v>
      </c>
      <c r="C48" s="452" t="s">
        <v>469</v>
      </c>
      <c r="D48" s="452" t="s">
        <v>166</v>
      </c>
      <c r="E48" s="639" t="s">
        <v>391</v>
      </c>
      <c r="F48" s="621">
        <v>92351</v>
      </c>
      <c r="G48" s="475">
        <v>2826</v>
      </c>
      <c r="H48" s="480">
        <v>3.060064319823283E-2</v>
      </c>
      <c r="I48" s="460">
        <v>1765</v>
      </c>
      <c r="J48" s="488">
        <v>1.9111866682548103E-2</v>
      </c>
      <c r="K48" s="460">
        <v>13402</v>
      </c>
      <c r="L48" s="495">
        <v>0.14512024775043042</v>
      </c>
      <c r="M48" s="460">
        <v>964</v>
      </c>
      <c r="N48" s="503">
        <v>1.0438435967125424E-2</v>
      </c>
      <c r="O48" s="507">
        <v>2027</v>
      </c>
      <c r="P48" s="488">
        <v>2.194886898896601E-2</v>
      </c>
      <c r="Q48" s="451">
        <v>717</v>
      </c>
      <c r="R48" s="480">
        <v>7.7638574568764818E-3</v>
      </c>
      <c r="S48" s="475">
        <v>10000</v>
      </c>
      <c r="T48" s="513">
        <v>9.1310858687315102E-2</v>
      </c>
    </row>
    <row r="49" spans="1:20" s="446" customFormat="1" ht="14.1" customHeight="1" x14ac:dyDescent="0.3">
      <c r="A49" s="638" t="s">
        <v>486</v>
      </c>
      <c r="B49" s="452" t="s">
        <v>487</v>
      </c>
      <c r="C49" s="452" t="s">
        <v>488</v>
      </c>
      <c r="D49" s="452" t="s">
        <v>413</v>
      </c>
      <c r="E49" s="639" t="s">
        <v>391</v>
      </c>
      <c r="F49" s="621">
        <v>130314</v>
      </c>
      <c r="G49" s="475">
        <v>5664</v>
      </c>
      <c r="H49" s="480">
        <v>4.3464247893549426E-2</v>
      </c>
      <c r="I49" s="460">
        <v>3810</v>
      </c>
      <c r="J49" s="488">
        <v>2.9237073530088864E-2</v>
      </c>
      <c r="K49" s="460">
        <v>24223</v>
      </c>
      <c r="L49" s="495">
        <v>0.18588179320717652</v>
      </c>
      <c r="M49" s="460">
        <v>2017</v>
      </c>
      <c r="N49" s="503">
        <v>1.5477999294012923E-2</v>
      </c>
      <c r="O49" s="507">
        <v>4894</v>
      </c>
      <c r="P49" s="488">
        <v>3.7555443006891051E-2</v>
      </c>
      <c r="Q49" s="451">
        <v>1052</v>
      </c>
      <c r="R49" s="480">
        <v>8.07280875423976E-3</v>
      </c>
      <c r="S49" s="475">
        <v>22000</v>
      </c>
      <c r="T49" s="513">
        <v>0.14856834143706105</v>
      </c>
    </row>
    <row r="50" spans="1:20" s="446" customFormat="1" ht="14.1" customHeight="1" x14ac:dyDescent="0.3">
      <c r="A50" s="638" t="s">
        <v>489</v>
      </c>
      <c r="B50" s="452" t="s">
        <v>490</v>
      </c>
      <c r="C50" s="452" t="s">
        <v>488</v>
      </c>
      <c r="D50" s="452" t="s">
        <v>413</v>
      </c>
      <c r="E50" s="639" t="s">
        <v>391</v>
      </c>
      <c r="F50" s="621">
        <v>155274</v>
      </c>
      <c r="G50" s="475">
        <v>4079</v>
      </c>
      <c r="H50" s="480">
        <v>2.6269690997848965E-2</v>
      </c>
      <c r="I50" s="460">
        <v>2587</v>
      </c>
      <c r="J50" s="488">
        <v>1.6660870461249148E-2</v>
      </c>
      <c r="K50" s="460">
        <v>18656</v>
      </c>
      <c r="L50" s="495">
        <v>0.12014889807694784</v>
      </c>
      <c r="M50" s="460">
        <v>1162</v>
      </c>
      <c r="N50" s="503">
        <v>7.4835452168424852E-3</v>
      </c>
      <c r="O50" s="507">
        <v>3034</v>
      </c>
      <c r="P50" s="488">
        <v>1.9539652485284078E-2</v>
      </c>
      <c r="Q50" s="451">
        <v>778</v>
      </c>
      <c r="R50" s="480">
        <v>5.0104975720339532E-3</v>
      </c>
      <c r="S50" s="475">
        <v>15000</v>
      </c>
      <c r="T50" s="513">
        <v>0.11250028125070313</v>
      </c>
    </row>
    <row r="51" spans="1:20" s="446" customFormat="1" ht="14.1" customHeight="1" x14ac:dyDescent="0.3">
      <c r="A51" s="638" t="s">
        <v>491</v>
      </c>
      <c r="B51" s="452" t="s">
        <v>492</v>
      </c>
      <c r="C51" s="452" t="s">
        <v>488</v>
      </c>
      <c r="D51" s="452" t="s">
        <v>413</v>
      </c>
      <c r="E51" s="639" t="s">
        <v>391</v>
      </c>
      <c r="F51" s="621">
        <v>95198</v>
      </c>
      <c r="G51" s="475">
        <v>3397</v>
      </c>
      <c r="H51" s="480">
        <v>3.5683522763083259E-2</v>
      </c>
      <c r="I51" s="460">
        <v>2184</v>
      </c>
      <c r="J51" s="488">
        <v>2.2941658438202485E-2</v>
      </c>
      <c r="K51" s="460">
        <v>15119</v>
      </c>
      <c r="L51" s="495">
        <v>0.15881636168827076</v>
      </c>
      <c r="M51" s="460">
        <v>889</v>
      </c>
      <c r="N51" s="503">
        <v>9.3384314796529332E-3</v>
      </c>
      <c r="O51" s="507">
        <v>2720</v>
      </c>
      <c r="P51" s="488">
        <v>2.8572028824134961E-2</v>
      </c>
      <c r="Q51" s="451">
        <v>563</v>
      </c>
      <c r="R51" s="480">
        <v>5.9139897897014645E-3</v>
      </c>
      <c r="S51" s="475">
        <v>12000</v>
      </c>
      <c r="T51" s="513">
        <v>0.14407491895785809</v>
      </c>
    </row>
    <row r="52" spans="1:20" s="446" customFormat="1" ht="14.1" customHeight="1" x14ac:dyDescent="0.3">
      <c r="A52" s="638" t="s">
        <v>493</v>
      </c>
      <c r="B52" s="452" t="s">
        <v>494</v>
      </c>
      <c r="C52" s="452" t="s">
        <v>488</v>
      </c>
      <c r="D52" s="452" t="s">
        <v>413</v>
      </c>
      <c r="E52" s="639" t="s">
        <v>391</v>
      </c>
      <c r="F52" s="621">
        <v>109231</v>
      </c>
      <c r="G52" s="475">
        <v>5021</v>
      </c>
      <c r="H52" s="480">
        <v>4.596680429548388E-2</v>
      </c>
      <c r="I52" s="460">
        <v>3123</v>
      </c>
      <c r="J52" s="488">
        <v>2.8590784667356338E-2</v>
      </c>
      <c r="K52" s="460">
        <v>16632</v>
      </c>
      <c r="L52" s="495">
        <v>0.15226446704690061</v>
      </c>
      <c r="M52" s="460">
        <v>1096</v>
      </c>
      <c r="N52" s="503">
        <v>1.0033781618771227E-2</v>
      </c>
      <c r="O52" s="507">
        <v>3088</v>
      </c>
      <c r="P52" s="488">
        <v>2.8270362809092658E-2</v>
      </c>
      <c r="Q52" s="451">
        <v>937</v>
      </c>
      <c r="R52" s="480">
        <v>8.5781508912305109E-3</v>
      </c>
      <c r="S52" s="475">
        <v>17000</v>
      </c>
      <c r="T52" s="513">
        <v>0.17316899256391974</v>
      </c>
    </row>
    <row r="53" spans="1:20" s="446" customFormat="1" ht="14.1" customHeight="1" x14ac:dyDescent="0.3">
      <c r="A53" s="638" t="s">
        <v>495</v>
      </c>
      <c r="B53" s="452" t="s">
        <v>496</v>
      </c>
      <c r="C53" s="452" t="s">
        <v>488</v>
      </c>
      <c r="D53" s="452" t="s">
        <v>413</v>
      </c>
      <c r="E53" s="639" t="s">
        <v>391</v>
      </c>
      <c r="F53" s="621">
        <v>294942</v>
      </c>
      <c r="G53" s="475">
        <v>10911</v>
      </c>
      <c r="H53" s="480">
        <v>3.6993714018349368E-2</v>
      </c>
      <c r="I53" s="460">
        <v>5908</v>
      </c>
      <c r="J53" s="488">
        <v>2.0031056953570534E-2</v>
      </c>
      <c r="K53" s="460">
        <v>41111</v>
      </c>
      <c r="L53" s="495">
        <v>0.13938672688189543</v>
      </c>
      <c r="M53" s="460">
        <v>3024</v>
      </c>
      <c r="N53" s="503">
        <v>1.0252863274813354E-2</v>
      </c>
      <c r="O53" s="507">
        <v>6678</v>
      </c>
      <c r="P53" s="488">
        <v>2.2641739731879489E-2</v>
      </c>
      <c r="Q53" s="451">
        <v>2129</v>
      </c>
      <c r="R53" s="480">
        <v>7.2183683571685284E-3</v>
      </c>
      <c r="S53" s="475">
        <v>36000</v>
      </c>
      <c r="T53" s="513">
        <v>0.13696597536895211</v>
      </c>
    </row>
    <row r="54" spans="1:20" s="446" customFormat="1" ht="14.1" customHeight="1" x14ac:dyDescent="0.3">
      <c r="A54" s="638" t="s">
        <v>497</v>
      </c>
      <c r="B54" s="452" t="s">
        <v>498</v>
      </c>
      <c r="C54" s="452" t="s">
        <v>488</v>
      </c>
      <c r="D54" s="452" t="s">
        <v>413</v>
      </c>
      <c r="E54" s="639" t="s">
        <v>391</v>
      </c>
      <c r="F54" s="621">
        <v>65709</v>
      </c>
      <c r="G54" s="475">
        <v>2541</v>
      </c>
      <c r="H54" s="480">
        <v>3.8670501757750081E-2</v>
      </c>
      <c r="I54" s="460">
        <v>1828</v>
      </c>
      <c r="J54" s="488">
        <v>2.7819628970156295E-2</v>
      </c>
      <c r="K54" s="460">
        <v>10897</v>
      </c>
      <c r="L54" s="495">
        <v>0.1658372521268015</v>
      </c>
      <c r="M54" s="460">
        <v>663</v>
      </c>
      <c r="N54" s="503">
        <v>1.0089942017075287E-2</v>
      </c>
      <c r="O54" s="507">
        <v>2206</v>
      </c>
      <c r="P54" s="488">
        <v>3.3572265595276145E-2</v>
      </c>
      <c r="Q54" s="451">
        <v>458</v>
      </c>
      <c r="R54" s="480">
        <v>6.9701258579494439E-3</v>
      </c>
      <c r="S54" s="475">
        <v>10000</v>
      </c>
      <c r="T54" s="513">
        <v>0.11370613785732153</v>
      </c>
    </row>
    <row r="55" spans="1:20" s="446" customFormat="1" ht="14.1" customHeight="1" x14ac:dyDescent="0.3">
      <c r="A55" s="638" t="s">
        <v>499</v>
      </c>
      <c r="B55" s="452" t="s">
        <v>500</v>
      </c>
      <c r="C55" s="452" t="s">
        <v>488</v>
      </c>
      <c r="D55" s="452" t="s">
        <v>413</v>
      </c>
      <c r="E55" s="639" t="s">
        <v>391</v>
      </c>
      <c r="F55" s="621">
        <v>131931</v>
      </c>
      <c r="G55" s="475">
        <v>5034</v>
      </c>
      <c r="H55" s="480">
        <v>3.815630897969393E-2</v>
      </c>
      <c r="I55" s="460">
        <v>3534</v>
      </c>
      <c r="J55" s="488">
        <v>2.6786729426745801E-2</v>
      </c>
      <c r="K55" s="460">
        <v>22681</v>
      </c>
      <c r="L55" s="495">
        <v>0.17191562256027773</v>
      </c>
      <c r="M55" s="460">
        <v>1210</v>
      </c>
      <c r="N55" s="503">
        <v>9.1714608393781601E-3</v>
      </c>
      <c r="O55" s="507">
        <v>4159</v>
      </c>
      <c r="P55" s="488">
        <v>3.1524054240474185E-2</v>
      </c>
      <c r="Q55" s="451">
        <v>1078</v>
      </c>
      <c r="R55" s="480">
        <v>8.1709378387187243E-3</v>
      </c>
      <c r="S55" s="475">
        <v>19000</v>
      </c>
      <c r="T55" s="513">
        <v>0.14070009404690498</v>
      </c>
    </row>
    <row r="56" spans="1:20" s="446" customFormat="1" ht="14.1" customHeight="1" x14ac:dyDescent="0.3">
      <c r="A56" s="638" t="s">
        <v>501</v>
      </c>
      <c r="B56" s="452" t="s">
        <v>502</v>
      </c>
      <c r="C56" s="452" t="s">
        <v>488</v>
      </c>
      <c r="D56" s="452" t="s">
        <v>413</v>
      </c>
      <c r="E56" s="639" t="s">
        <v>391</v>
      </c>
      <c r="F56" s="621">
        <v>148619</v>
      </c>
      <c r="G56" s="475">
        <v>6113</v>
      </c>
      <c r="H56" s="480">
        <v>4.1132022150599856E-2</v>
      </c>
      <c r="I56" s="460">
        <v>4149</v>
      </c>
      <c r="J56" s="488">
        <v>2.7917022722532114E-2</v>
      </c>
      <c r="K56" s="460">
        <v>26513</v>
      </c>
      <c r="L56" s="495">
        <v>0.17839576366413445</v>
      </c>
      <c r="M56" s="460">
        <v>1699</v>
      </c>
      <c r="N56" s="503">
        <v>1.1431916511347808E-2</v>
      </c>
      <c r="O56" s="507">
        <v>4663</v>
      </c>
      <c r="P56" s="488">
        <v>3.1375530719490778E-2</v>
      </c>
      <c r="Q56" s="451">
        <v>1503</v>
      </c>
      <c r="R56" s="480">
        <v>1.0113108014453065E-2</v>
      </c>
      <c r="S56" s="475">
        <v>23000</v>
      </c>
      <c r="T56" s="513">
        <v>0.16884699525760177</v>
      </c>
    </row>
    <row r="57" spans="1:20" s="446" customFormat="1" ht="14.1" customHeight="1" x14ac:dyDescent="0.3">
      <c r="A57" s="638" t="s">
        <v>503</v>
      </c>
      <c r="B57" s="452" t="s">
        <v>504</v>
      </c>
      <c r="C57" s="452" t="s">
        <v>488</v>
      </c>
      <c r="D57" s="452" t="s">
        <v>413</v>
      </c>
      <c r="E57" s="639" t="s">
        <v>391</v>
      </c>
      <c r="F57" s="621">
        <v>72922</v>
      </c>
      <c r="G57" s="475">
        <v>3535</v>
      </c>
      <c r="H57" s="480">
        <v>4.8476454293628811E-2</v>
      </c>
      <c r="I57" s="460">
        <v>2259</v>
      </c>
      <c r="J57" s="488">
        <v>3.0978305586791367E-2</v>
      </c>
      <c r="K57" s="460">
        <v>12420</v>
      </c>
      <c r="L57" s="495">
        <v>0.17031897095526727</v>
      </c>
      <c r="M57" s="460">
        <v>747</v>
      </c>
      <c r="N57" s="503">
        <v>1.0243822166150133E-2</v>
      </c>
      <c r="O57" s="507">
        <v>2222</v>
      </c>
      <c r="P57" s="488">
        <v>3.0470914127423823E-2</v>
      </c>
      <c r="Q57" s="451">
        <v>588</v>
      </c>
      <c r="R57" s="480">
        <v>8.0634102191382579E-3</v>
      </c>
      <c r="S57" s="475">
        <v>12000</v>
      </c>
      <c r="T57" s="513">
        <v>0.17462419418210393</v>
      </c>
    </row>
    <row r="58" spans="1:20" s="446" customFormat="1" ht="14.1" customHeight="1" x14ac:dyDescent="0.3">
      <c r="A58" s="638" t="s">
        <v>505</v>
      </c>
      <c r="B58" s="452" t="s">
        <v>506</v>
      </c>
      <c r="C58" s="452" t="s">
        <v>488</v>
      </c>
      <c r="D58" s="452" t="s">
        <v>413</v>
      </c>
      <c r="E58" s="639" t="s">
        <v>391</v>
      </c>
      <c r="F58" s="621">
        <v>52611</v>
      </c>
      <c r="G58" s="475">
        <v>2295</v>
      </c>
      <c r="H58" s="480">
        <v>4.3622056223983581E-2</v>
      </c>
      <c r="I58" s="460">
        <v>1410</v>
      </c>
      <c r="J58" s="488">
        <v>2.6800478987284028E-2</v>
      </c>
      <c r="K58" s="460">
        <v>9347</v>
      </c>
      <c r="L58" s="495">
        <v>0.17766246602421548</v>
      </c>
      <c r="M58" s="460">
        <v>701</v>
      </c>
      <c r="N58" s="503">
        <v>1.3324209766018513E-2</v>
      </c>
      <c r="O58" s="507">
        <v>1679</v>
      </c>
      <c r="P58" s="488">
        <v>3.1913478169964454E-2</v>
      </c>
      <c r="Q58" s="451">
        <v>373</v>
      </c>
      <c r="R58" s="480">
        <v>7.0897721008914482E-3</v>
      </c>
      <c r="S58" s="475">
        <v>8100</v>
      </c>
      <c r="T58" s="513">
        <v>0.14428472185111954</v>
      </c>
    </row>
    <row r="59" spans="1:20" s="446" customFormat="1" ht="14.1" customHeight="1" x14ac:dyDescent="0.3">
      <c r="A59" s="638" t="s">
        <v>507</v>
      </c>
      <c r="B59" s="452" t="s">
        <v>508</v>
      </c>
      <c r="C59" s="452" t="s">
        <v>509</v>
      </c>
      <c r="D59" s="452" t="s">
        <v>413</v>
      </c>
      <c r="E59" s="639" t="s">
        <v>391</v>
      </c>
      <c r="F59" s="621">
        <v>453003</v>
      </c>
      <c r="G59" s="475">
        <v>17278</v>
      </c>
      <c r="H59" s="480">
        <v>3.8141027763613042E-2</v>
      </c>
      <c r="I59" s="460">
        <v>10657</v>
      </c>
      <c r="J59" s="488">
        <v>2.3525230517237192E-2</v>
      </c>
      <c r="K59" s="460">
        <v>63974</v>
      </c>
      <c r="L59" s="495">
        <v>0.14122202281221097</v>
      </c>
      <c r="M59" s="460">
        <v>5087</v>
      </c>
      <c r="N59" s="503">
        <v>1.1229506206360665E-2</v>
      </c>
      <c r="O59" s="507">
        <v>11781</v>
      </c>
      <c r="P59" s="488">
        <v>2.6006450288408686E-2</v>
      </c>
      <c r="Q59" s="451">
        <v>2731</v>
      </c>
      <c r="R59" s="480">
        <v>6.028657646858851E-3</v>
      </c>
      <c r="S59" s="475">
        <v>60000</v>
      </c>
      <c r="T59" s="513">
        <v>0.15113768895359822</v>
      </c>
    </row>
    <row r="60" spans="1:20" s="446" customFormat="1" ht="14.1" customHeight="1" x14ac:dyDescent="0.3">
      <c r="A60" s="638" t="s">
        <v>510</v>
      </c>
      <c r="B60" s="452" t="s">
        <v>509</v>
      </c>
      <c r="C60" s="452" t="s">
        <v>509</v>
      </c>
      <c r="D60" s="452" t="s">
        <v>413</v>
      </c>
      <c r="E60" s="639" t="s">
        <v>391</v>
      </c>
      <c r="F60" s="621">
        <v>364868</v>
      </c>
      <c r="G60" s="475">
        <v>17293</v>
      </c>
      <c r="H60" s="480">
        <v>4.7395222381792869E-2</v>
      </c>
      <c r="I60" s="460">
        <v>10106</v>
      </c>
      <c r="J60" s="488">
        <v>2.769768793097778E-2</v>
      </c>
      <c r="K60" s="460">
        <v>66141</v>
      </c>
      <c r="L60" s="495">
        <v>0.18127377572163084</v>
      </c>
      <c r="M60" s="460">
        <v>5004</v>
      </c>
      <c r="N60" s="503">
        <v>1.3714548823136039E-2</v>
      </c>
      <c r="O60" s="507">
        <v>13202</v>
      </c>
      <c r="P60" s="488">
        <v>3.6182948353925257E-2</v>
      </c>
      <c r="Q60" s="451">
        <v>2837</v>
      </c>
      <c r="R60" s="480">
        <v>7.7754146705109797E-3</v>
      </c>
      <c r="S60" s="475">
        <v>61000</v>
      </c>
      <c r="T60" s="513">
        <v>0.16061465384909068</v>
      </c>
    </row>
    <row r="61" spans="1:20" s="446" customFormat="1" ht="14.1" customHeight="1" x14ac:dyDescent="0.3">
      <c r="A61" s="638" t="s">
        <v>511</v>
      </c>
      <c r="B61" s="452" t="s">
        <v>512</v>
      </c>
      <c r="C61" s="452" t="s">
        <v>513</v>
      </c>
      <c r="D61" s="452" t="s">
        <v>399</v>
      </c>
      <c r="E61" s="639" t="s">
        <v>391</v>
      </c>
      <c r="F61" s="621">
        <v>324456</v>
      </c>
      <c r="G61" s="475">
        <v>6834</v>
      </c>
      <c r="H61" s="480">
        <v>2.1062948442932168E-2</v>
      </c>
      <c r="I61" s="460">
        <v>4215</v>
      </c>
      <c r="J61" s="488">
        <v>1.2990975663880465E-2</v>
      </c>
      <c r="K61" s="460">
        <v>31184</v>
      </c>
      <c r="L61" s="495">
        <v>9.6111645338659166E-2</v>
      </c>
      <c r="M61" s="460">
        <v>1857</v>
      </c>
      <c r="N61" s="503">
        <v>5.7234262889266961E-3</v>
      </c>
      <c r="O61" s="507">
        <v>4931</v>
      </c>
      <c r="P61" s="488">
        <v>1.5197746381635723E-2</v>
      </c>
      <c r="Q61" s="451">
        <v>1381</v>
      </c>
      <c r="R61" s="480">
        <v>4.2563552531005742E-3</v>
      </c>
      <c r="S61" s="475">
        <v>24000</v>
      </c>
      <c r="T61" s="513">
        <v>8.2265594471752052E-2</v>
      </c>
    </row>
    <row r="62" spans="1:20" s="446" customFormat="1" ht="14.1" customHeight="1" x14ac:dyDescent="0.3">
      <c r="A62" s="638" t="s">
        <v>514</v>
      </c>
      <c r="B62" s="452" t="s">
        <v>515</v>
      </c>
      <c r="C62" s="452" t="s">
        <v>513</v>
      </c>
      <c r="D62" s="452" t="s">
        <v>399</v>
      </c>
      <c r="E62" s="639" t="s">
        <v>391</v>
      </c>
      <c r="F62" s="621">
        <v>106181</v>
      </c>
      <c r="G62" s="475">
        <v>3776</v>
      </c>
      <c r="H62" s="480">
        <v>3.5561917857243761E-2</v>
      </c>
      <c r="I62" s="460">
        <v>2551</v>
      </c>
      <c r="J62" s="488">
        <v>2.4025013891374163E-2</v>
      </c>
      <c r="K62" s="460">
        <v>17469</v>
      </c>
      <c r="L62" s="495">
        <v>0.16452095949369472</v>
      </c>
      <c r="M62" s="460">
        <v>1247</v>
      </c>
      <c r="N62" s="503">
        <v>1.1744097343215829E-2</v>
      </c>
      <c r="O62" s="507">
        <v>3497</v>
      </c>
      <c r="P62" s="488">
        <v>3.2934329117262032E-2</v>
      </c>
      <c r="Q62" s="451">
        <v>784</v>
      </c>
      <c r="R62" s="480">
        <v>7.3836185381565443E-3</v>
      </c>
      <c r="S62" s="475">
        <v>15000</v>
      </c>
      <c r="T62" s="513">
        <v>0.14517440284928962</v>
      </c>
    </row>
    <row r="63" spans="1:20" s="446" customFormat="1" ht="14.1" customHeight="1" x14ac:dyDescent="0.3">
      <c r="A63" s="638" t="s">
        <v>516</v>
      </c>
      <c r="B63" s="452" t="s">
        <v>517</v>
      </c>
      <c r="C63" s="452" t="s">
        <v>513</v>
      </c>
      <c r="D63" s="452" t="s">
        <v>399</v>
      </c>
      <c r="E63" s="639" t="s">
        <v>391</v>
      </c>
      <c r="F63" s="621">
        <v>100371</v>
      </c>
      <c r="G63" s="475">
        <v>3417</v>
      </c>
      <c r="H63" s="480">
        <v>3.4043697880861999E-2</v>
      </c>
      <c r="I63" s="460">
        <v>2125</v>
      </c>
      <c r="J63" s="488">
        <v>2.1171453906008709E-2</v>
      </c>
      <c r="K63" s="460">
        <v>15522</v>
      </c>
      <c r="L63" s="495">
        <v>0.15464626236661985</v>
      </c>
      <c r="M63" s="460">
        <v>999</v>
      </c>
      <c r="N63" s="503">
        <v>9.9530740951071523E-3</v>
      </c>
      <c r="O63" s="507">
        <v>2485</v>
      </c>
      <c r="P63" s="488">
        <v>2.4758147273614889E-2</v>
      </c>
      <c r="Q63" s="451">
        <v>711</v>
      </c>
      <c r="R63" s="480">
        <v>7.0837194010222072E-3</v>
      </c>
      <c r="S63" s="475">
        <v>12000</v>
      </c>
      <c r="T63" s="513">
        <v>0.12965403980379023</v>
      </c>
    </row>
    <row r="64" spans="1:20" s="446" customFormat="1" ht="14.1" customHeight="1" x14ac:dyDescent="0.3">
      <c r="A64" s="638" t="s">
        <v>518</v>
      </c>
      <c r="B64" s="452" t="s">
        <v>519</v>
      </c>
      <c r="C64" s="452" t="s">
        <v>513</v>
      </c>
      <c r="D64" s="452" t="s">
        <v>399</v>
      </c>
      <c r="E64" s="639" t="s">
        <v>391</v>
      </c>
      <c r="F64" s="621">
        <v>101193</v>
      </c>
      <c r="G64" s="475">
        <v>3868</v>
      </c>
      <c r="H64" s="480">
        <v>3.8223987825244832E-2</v>
      </c>
      <c r="I64" s="460">
        <v>2479</v>
      </c>
      <c r="J64" s="488">
        <v>2.4497741938671647E-2</v>
      </c>
      <c r="K64" s="460">
        <v>16744</v>
      </c>
      <c r="L64" s="495">
        <v>0.16546599073058413</v>
      </c>
      <c r="M64" s="460">
        <v>1048</v>
      </c>
      <c r="N64" s="503">
        <v>1.035644758036623E-2</v>
      </c>
      <c r="O64" s="507">
        <v>3224</v>
      </c>
      <c r="P64" s="488">
        <v>3.1859911258683898E-2</v>
      </c>
      <c r="Q64" s="451">
        <v>828</v>
      </c>
      <c r="R64" s="480">
        <v>8.1823841570069084E-3</v>
      </c>
      <c r="S64" s="475">
        <v>14000</v>
      </c>
      <c r="T64" s="513">
        <v>0.13523303549867183</v>
      </c>
    </row>
    <row r="65" spans="1:20" s="446" customFormat="1" ht="14.1" customHeight="1" x14ac:dyDescent="0.3">
      <c r="A65" s="638" t="s">
        <v>520</v>
      </c>
      <c r="B65" s="452" t="s">
        <v>521</v>
      </c>
      <c r="C65" s="452" t="s">
        <v>513</v>
      </c>
      <c r="D65" s="452" t="s">
        <v>399</v>
      </c>
      <c r="E65" s="639" t="s">
        <v>391</v>
      </c>
      <c r="F65" s="621">
        <v>90832</v>
      </c>
      <c r="G65" s="475">
        <v>4102</v>
      </c>
      <c r="H65" s="480">
        <v>4.5160295930949446E-2</v>
      </c>
      <c r="I65" s="460">
        <v>2670</v>
      </c>
      <c r="J65" s="488">
        <v>2.9394926898009512E-2</v>
      </c>
      <c r="K65" s="460">
        <v>18658</v>
      </c>
      <c r="L65" s="495">
        <v>0.20541218953672716</v>
      </c>
      <c r="M65" s="460">
        <v>1185</v>
      </c>
      <c r="N65" s="503">
        <v>1.3046063061476132E-2</v>
      </c>
      <c r="O65" s="507">
        <v>3688</v>
      </c>
      <c r="P65" s="488">
        <v>4.0602430861370442E-2</v>
      </c>
      <c r="Q65" s="451">
        <v>759</v>
      </c>
      <c r="R65" s="480">
        <v>8.3560859608948386E-3</v>
      </c>
      <c r="S65" s="475">
        <v>16000</v>
      </c>
      <c r="T65" s="513">
        <v>0.16543281359857728</v>
      </c>
    </row>
    <row r="66" spans="1:20" s="446" customFormat="1" ht="14.1" customHeight="1" x14ac:dyDescent="0.3">
      <c r="A66" s="638" t="s">
        <v>522</v>
      </c>
      <c r="B66" s="452" t="s">
        <v>523</v>
      </c>
      <c r="C66" s="452" t="s">
        <v>513</v>
      </c>
      <c r="D66" s="452" t="s">
        <v>399</v>
      </c>
      <c r="E66" s="639" t="s">
        <v>391</v>
      </c>
      <c r="F66" s="621">
        <v>164099</v>
      </c>
      <c r="G66" s="475">
        <v>5611</v>
      </c>
      <c r="H66" s="480">
        <v>3.419277387430758E-2</v>
      </c>
      <c r="I66" s="460">
        <v>3806</v>
      </c>
      <c r="J66" s="488">
        <v>2.3193316229836867E-2</v>
      </c>
      <c r="K66" s="460">
        <v>27251</v>
      </c>
      <c r="L66" s="495">
        <v>0.16606438796092601</v>
      </c>
      <c r="M66" s="460">
        <v>1579</v>
      </c>
      <c r="N66" s="503">
        <v>9.6222402330300612E-3</v>
      </c>
      <c r="O66" s="507">
        <v>5317</v>
      </c>
      <c r="P66" s="488">
        <v>3.240117246296443E-2</v>
      </c>
      <c r="Q66" s="451">
        <v>973</v>
      </c>
      <c r="R66" s="480">
        <v>5.9293475280166241E-3</v>
      </c>
      <c r="S66" s="475">
        <v>22000</v>
      </c>
      <c r="T66" s="513">
        <v>0.13519077261526549</v>
      </c>
    </row>
    <row r="67" spans="1:20" s="446" customFormat="1" ht="14.1" customHeight="1" x14ac:dyDescent="0.3">
      <c r="A67" s="638" t="s">
        <v>524</v>
      </c>
      <c r="B67" s="452" t="s">
        <v>525</v>
      </c>
      <c r="C67" s="452" t="s">
        <v>526</v>
      </c>
      <c r="D67" s="452" t="s">
        <v>167</v>
      </c>
      <c r="E67" s="639" t="s">
        <v>391</v>
      </c>
      <c r="F67" s="621">
        <v>205035</v>
      </c>
      <c r="G67" s="475">
        <v>5766</v>
      </c>
      <c r="H67" s="480">
        <v>2.8122027946448167E-2</v>
      </c>
      <c r="I67" s="460">
        <v>3728</v>
      </c>
      <c r="J67" s="488">
        <v>1.8182261565098643E-2</v>
      </c>
      <c r="K67" s="460">
        <v>30013</v>
      </c>
      <c r="L67" s="495">
        <v>0.14637988636086521</v>
      </c>
      <c r="M67" s="460">
        <v>1735</v>
      </c>
      <c r="N67" s="503">
        <v>8.4619699075767548E-3</v>
      </c>
      <c r="O67" s="507">
        <v>3726</v>
      </c>
      <c r="P67" s="488">
        <v>1.8172507132928523E-2</v>
      </c>
      <c r="Q67" s="451">
        <v>1020</v>
      </c>
      <c r="R67" s="480">
        <v>4.9747604067598211E-3</v>
      </c>
      <c r="S67" s="475">
        <v>20000</v>
      </c>
      <c r="T67" s="513">
        <v>0.10663368131458002</v>
      </c>
    </row>
    <row r="68" spans="1:20" s="446" customFormat="1" ht="14.1" customHeight="1" x14ac:dyDescent="0.3">
      <c r="A68" s="638" t="s">
        <v>527</v>
      </c>
      <c r="B68" s="452" t="s">
        <v>528</v>
      </c>
      <c r="C68" s="452" t="s">
        <v>526</v>
      </c>
      <c r="D68" s="452" t="s">
        <v>167</v>
      </c>
      <c r="E68" s="639" t="s">
        <v>391</v>
      </c>
      <c r="F68" s="621">
        <v>141859</v>
      </c>
      <c r="G68" s="475">
        <v>4507</v>
      </c>
      <c r="H68" s="480">
        <v>3.1770983864259583E-2</v>
      </c>
      <c r="I68" s="460">
        <v>2599</v>
      </c>
      <c r="J68" s="488">
        <v>1.83210088891082E-2</v>
      </c>
      <c r="K68" s="460">
        <v>20289</v>
      </c>
      <c r="L68" s="495">
        <v>0.14302229678765535</v>
      </c>
      <c r="M68" s="460">
        <v>1138</v>
      </c>
      <c r="N68" s="503">
        <v>8.0220500637957406E-3</v>
      </c>
      <c r="O68" s="507">
        <v>2922</v>
      </c>
      <c r="P68" s="488">
        <v>2.0597917650624915E-2</v>
      </c>
      <c r="Q68" s="451">
        <v>737</v>
      </c>
      <c r="R68" s="480">
        <v>5.195299558011829E-3</v>
      </c>
      <c r="S68" s="475">
        <v>15000</v>
      </c>
      <c r="T68" s="513">
        <v>9.7980939441247361E-2</v>
      </c>
    </row>
    <row r="69" spans="1:20" s="446" customFormat="1" ht="14.1" customHeight="1" x14ac:dyDescent="0.3">
      <c r="A69" s="638" t="s">
        <v>529</v>
      </c>
      <c r="B69" s="452" t="s">
        <v>530</v>
      </c>
      <c r="C69" s="452" t="s">
        <v>526</v>
      </c>
      <c r="D69" s="452" t="s">
        <v>167</v>
      </c>
      <c r="E69" s="639" t="s">
        <v>391</v>
      </c>
      <c r="F69" s="621">
        <v>79035</v>
      </c>
      <c r="G69" s="475">
        <v>2150</v>
      </c>
      <c r="H69" s="480">
        <v>2.720313785031948E-2</v>
      </c>
      <c r="I69" s="460">
        <v>1487</v>
      </c>
      <c r="J69" s="488">
        <v>1.8814449294616307E-2</v>
      </c>
      <c r="K69" s="460">
        <v>11195</v>
      </c>
      <c r="L69" s="495">
        <v>0.14164610615550072</v>
      </c>
      <c r="M69" s="460">
        <v>566</v>
      </c>
      <c r="N69" s="503">
        <v>7.1613841968748027E-3</v>
      </c>
      <c r="O69" s="507">
        <v>1771</v>
      </c>
      <c r="P69" s="488">
        <v>2.2407794015309672E-2</v>
      </c>
      <c r="Q69" s="451">
        <v>270</v>
      </c>
      <c r="R69" s="480">
        <v>3.4162080091098882E-3</v>
      </c>
      <c r="S69" s="475">
        <v>7800</v>
      </c>
      <c r="T69" s="513">
        <v>0.10098133140001554</v>
      </c>
    </row>
    <row r="70" spans="1:20" s="446" customFormat="1" ht="14.1" customHeight="1" x14ac:dyDescent="0.3">
      <c r="A70" s="638" t="s">
        <v>531</v>
      </c>
      <c r="B70" s="452" t="s">
        <v>532</v>
      </c>
      <c r="C70" s="452" t="s">
        <v>526</v>
      </c>
      <c r="D70" s="452" t="s">
        <v>167</v>
      </c>
      <c r="E70" s="639" t="s">
        <v>391</v>
      </c>
      <c r="F70" s="621">
        <v>89656</v>
      </c>
      <c r="G70" s="475">
        <v>3292</v>
      </c>
      <c r="H70" s="480">
        <v>3.6718122601945215E-2</v>
      </c>
      <c r="I70" s="460">
        <v>1818</v>
      </c>
      <c r="J70" s="488">
        <v>2.0277505130721869E-2</v>
      </c>
      <c r="K70" s="460">
        <v>16617</v>
      </c>
      <c r="L70" s="495">
        <v>0.18534175069153208</v>
      </c>
      <c r="M70" s="460">
        <v>1155</v>
      </c>
      <c r="N70" s="503">
        <v>1.2882573391630231E-2</v>
      </c>
      <c r="O70" s="507">
        <v>2181</v>
      </c>
      <c r="P70" s="488">
        <v>2.4326313910948513E-2</v>
      </c>
      <c r="Q70" s="451">
        <v>485</v>
      </c>
      <c r="R70" s="480">
        <v>5.4095654501650752E-3</v>
      </c>
      <c r="S70" s="475">
        <v>11000</v>
      </c>
      <c r="T70" s="513">
        <v>0.12151473642348991</v>
      </c>
    </row>
    <row r="71" spans="1:20" s="446" customFormat="1" ht="14.1" customHeight="1" x14ac:dyDescent="0.3">
      <c r="A71" s="638" t="s">
        <v>533</v>
      </c>
      <c r="B71" s="452" t="s">
        <v>534</v>
      </c>
      <c r="C71" s="452" t="s">
        <v>526</v>
      </c>
      <c r="D71" s="452" t="s">
        <v>167</v>
      </c>
      <c r="E71" s="639" t="s">
        <v>391</v>
      </c>
      <c r="F71" s="621">
        <v>201091</v>
      </c>
      <c r="G71" s="475">
        <v>5360</v>
      </c>
      <c r="H71" s="480">
        <v>2.6654599161573617E-2</v>
      </c>
      <c r="I71" s="460">
        <v>3269</v>
      </c>
      <c r="J71" s="488">
        <v>1.6256321764773162E-2</v>
      </c>
      <c r="K71" s="460">
        <v>27672</v>
      </c>
      <c r="L71" s="495">
        <v>0.13760934104460171</v>
      </c>
      <c r="M71" s="460">
        <v>1241</v>
      </c>
      <c r="N71" s="503">
        <v>6.1713353655807567E-3</v>
      </c>
      <c r="O71" s="507">
        <v>4108</v>
      </c>
      <c r="P71" s="488">
        <v>2.0428562193235897E-2</v>
      </c>
      <c r="Q71" s="451">
        <v>743</v>
      </c>
      <c r="R71" s="480">
        <v>3.6948446225838053E-3</v>
      </c>
      <c r="S71" s="475">
        <v>18000</v>
      </c>
      <c r="T71" s="513">
        <v>0.10025118491331057</v>
      </c>
    </row>
    <row r="72" spans="1:20" s="446" customFormat="1" ht="14.1" customHeight="1" x14ac:dyDescent="0.3">
      <c r="A72" s="638" t="s">
        <v>535</v>
      </c>
      <c r="B72" s="452" t="s">
        <v>536</v>
      </c>
      <c r="C72" s="452" t="s">
        <v>526</v>
      </c>
      <c r="D72" s="452" t="s">
        <v>167</v>
      </c>
      <c r="E72" s="639" t="s">
        <v>391</v>
      </c>
      <c r="F72" s="621">
        <v>206842</v>
      </c>
      <c r="G72" s="475">
        <v>5327</v>
      </c>
      <c r="H72" s="480">
        <v>2.5753957126695738E-2</v>
      </c>
      <c r="I72" s="460">
        <v>2992</v>
      </c>
      <c r="J72" s="488">
        <v>1.4465147310507537E-2</v>
      </c>
      <c r="K72" s="460">
        <v>26620</v>
      </c>
      <c r="L72" s="495">
        <v>0.12869726651260383</v>
      </c>
      <c r="M72" s="460">
        <v>1713</v>
      </c>
      <c r="N72" s="503">
        <v>8.2816836039102306E-3</v>
      </c>
      <c r="O72" s="507">
        <v>3959</v>
      </c>
      <c r="P72" s="488">
        <v>1.9140213302907532E-2</v>
      </c>
      <c r="Q72" s="451">
        <v>874</v>
      </c>
      <c r="R72" s="480">
        <v>4.2254474429757978E-3</v>
      </c>
      <c r="S72" s="475">
        <v>19000</v>
      </c>
      <c r="T72" s="513">
        <v>9.6348884381338748E-2</v>
      </c>
    </row>
    <row r="73" spans="1:20" s="446" customFormat="1" ht="14.1" customHeight="1" x14ac:dyDescent="0.3">
      <c r="A73" s="638" t="s">
        <v>537</v>
      </c>
      <c r="B73" s="452" t="s">
        <v>538</v>
      </c>
      <c r="C73" s="452" t="s">
        <v>526</v>
      </c>
      <c r="D73" s="452" t="s">
        <v>167</v>
      </c>
      <c r="E73" s="639" t="s">
        <v>391</v>
      </c>
      <c r="F73" s="621">
        <v>117429</v>
      </c>
      <c r="G73" s="475">
        <v>3373</v>
      </c>
      <c r="H73" s="480">
        <v>2.8723739451072563E-2</v>
      </c>
      <c r="I73" s="460">
        <v>1948</v>
      </c>
      <c r="J73" s="488">
        <v>1.6588747243014929E-2</v>
      </c>
      <c r="K73" s="460">
        <v>16479</v>
      </c>
      <c r="L73" s="495">
        <v>0.14033160462918018</v>
      </c>
      <c r="M73" s="460">
        <v>1384</v>
      </c>
      <c r="N73" s="503">
        <v>1.1785845063825802E-2</v>
      </c>
      <c r="O73" s="507">
        <v>2526</v>
      </c>
      <c r="P73" s="488">
        <v>2.1510870398283217E-2</v>
      </c>
      <c r="Q73" s="451">
        <v>536</v>
      </c>
      <c r="R73" s="480">
        <v>4.5644602270308015E-3</v>
      </c>
      <c r="S73" s="475">
        <v>12000</v>
      </c>
      <c r="T73" s="513">
        <v>9.0788727066389255E-2</v>
      </c>
    </row>
    <row r="74" spans="1:20" s="446" customFormat="1" ht="14.1" customHeight="1" x14ac:dyDescent="0.3">
      <c r="A74" s="638" t="s">
        <v>539</v>
      </c>
      <c r="B74" s="452" t="s">
        <v>540</v>
      </c>
      <c r="C74" s="452" t="s">
        <v>526</v>
      </c>
      <c r="D74" s="452" t="s">
        <v>167</v>
      </c>
      <c r="E74" s="639" t="s">
        <v>391</v>
      </c>
      <c r="F74" s="621">
        <v>101001</v>
      </c>
      <c r="G74" s="475">
        <v>2764</v>
      </c>
      <c r="H74" s="480">
        <v>2.7366065682517995E-2</v>
      </c>
      <c r="I74" s="460">
        <v>1484</v>
      </c>
      <c r="J74" s="488">
        <v>1.4692923832437303E-2</v>
      </c>
      <c r="K74" s="460">
        <v>13783</v>
      </c>
      <c r="L74" s="495">
        <v>0.13646399540598608</v>
      </c>
      <c r="M74" s="460">
        <v>939</v>
      </c>
      <c r="N74" s="503">
        <v>9.2969376540826335E-3</v>
      </c>
      <c r="O74" s="507">
        <v>1706</v>
      </c>
      <c r="P74" s="488">
        <v>1.6890921872060673E-2</v>
      </c>
      <c r="Q74" s="451">
        <v>510</v>
      </c>
      <c r="R74" s="480">
        <v>5.0494549558915258E-3</v>
      </c>
      <c r="S74" s="475">
        <v>9300</v>
      </c>
      <c r="T74" s="513">
        <v>0.10655362053162236</v>
      </c>
    </row>
    <row r="75" spans="1:20" s="446" customFormat="1" ht="14.1" customHeight="1" x14ac:dyDescent="0.3">
      <c r="A75" s="638" t="s">
        <v>541</v>
      </c>
      <c r="B75" s="452" t="s">
        <v>542</v>
      </c>
      <c r="C75" s="452" t="s">
        <v>526</v>
      </c>
      <c r="D75" s="452" t="s">
        <v>167</v>
      </c>
      <c r="E75" s="639" t="s">
        <v>391</v>
      </c>
      <c r="F75" s="621">
        <v>57187</v>
      </c>
      <c r="G75" s="475">
        <v>1976</v>
      </c>
      <c r="H75" s="480">
        <v>3.4553307569902249E-2</v>
      </c>
      <c r="I75" s="460">
        <v>1177</v>
      </c>
      <c r="J75" s="488">
        <v>2.0581600713448861E-2</v>
      </c>
      <c r="K75" s="460">
        <v>9690</v>
      </c>
      <c r="L75" s="495">
        <v>0.16944410442932833</v>
      </c>
      <c r="M75" s="460">
        <v>490</v>
      </c>
      <c r="N75" s="503">
        <v>8.5683809257348694E-3</v>
      </c>
      <c r="O75" s="507">
        <v>1403</v>
      </c>
      <c r="P75" s="488">
        <v>2.4533547834298005E-2</v>
      </c>
      <c r="Q75" s="451">
        <v>294</v>
      </c>
      <c r="R75" s="480">
        <v>5.1410285554409222E-3</v>
      </c>
      <c r="S75" s="475">
        <v>6700</v>
      </c>
      <c r="T75" s="513">
        <v>0.10244491674439228</v>
      </c>
    </row>
    <row r="76" spans="1:20" s="446" customFormat="1" ht="14.1" customHeight="1" x14ac:dyDescent="0.3">
      <c r="A76" s="638" t="s">
        <v>543</v>
      </c>
      <c r="B76" s="452" t="s">
        <v>544</v>
      </c>
      <c r="C76" s="452" t="s">
        <v>526</v>
      </c>
      <c r="D76" s="452" t="s">
        <v>167</v>
      </c>
      <c r="E76" s="639" t="s">
        <v>391</v>
      </c>
      <c r="F76" s="621">
        <v>95776</v>
      </c>
      <c r="G76" s="475">
        <v>3209</v>
      </c>
      <c r="H76" s="480">
        <v>3.3505262278650187E-2</v>
      </c>
      <c r="I76" s="460">
        <v>1870</v>
      </c>
      <c r="J76" s="488">
        <v>1.9524724356832609E-2</v>
      </c>
      <c r="K76" s="460">
        <v>15726</v>
      </c>
      <c r="L76" s="495">
        <v>0.16419562312061478</v>
      </c>
      <c r="M76" s="460">
        <v>1022</v>
      </c>
      <c r="N76" s="503">
        <v>1.0670731707317074E-2</v>
      </c>
      <c r="O76" s="507">
        <v>2302</v>
      </c>
      <c r="P76" s="488">
        <v>2.4035248914132976E-2</v>
      </c>
      <c r="Q76" s="451">
        <v>448</v>
      </c>
      <c r="R76" s="480">
        <v>4.6775810223855666E-3</v>
      </c>
      <c r="S76" s="475">
        <v>11000</v>
      </c>
      <c r="T76" s="513">
        <v>0.12553208485968936</v>
      </c>
    </row>
    <row r="77" spans="1:20" s="446" customFormat="1" ht="14.1" customHeight="1" x14ac:dyDescent="0.3">
      <c r="A77" s="638" t="s">
        <v>545</v>
      </c>
      <c r="B77" s="452" t="s">
        <v>546</v>
      </c>
      <c r="C77" s="452" t="s">
        <v>526</v>
      </c>
      <c r="D77" s="452" t="s">
        <v>167</v>
      </c>
      <c r="E77" s="639" t="s">
        <v>391</v>
      </c>
      <c r="F77" s="621">
        <v>189766</v>
      </c>
      <c r="G77" s="475">
        <v>5748</v>
      </c>
      <c r="H77" s="480">
        <v>3.0289936026474711E-2</v>
      </c>
      <c r="I77" s="460">
        <v>3491</v>
      </c>
      <c r="J77" s="488">
        <v>1.839634075651065E-2</v>
      </c>
      <c r="K77" s="460">
        <v>28316</v>
      </c>
      <c r="L77" s="495">
        <v>0.14921534943035106</v>
      </c>
      <c r="M77" s="460">
        <v>2041</v>
      </c>
      <c r="N77" s="503">
        <v>1.0755351327424301E-2</v>
      </c>
      <c r="O77" s="507">
        <v>3876</v>
      </c>
      <c r="P77" s="488">
        <v>2.0425155191130129E-2</v>
      </c>
      <c r="Q77" s="451">
        <v>860</v>
      </c>
      <c r="R77" s="480">
        <v>4.5318971786305236E-3</v>
      </c>
      <c r="S77" s="475">
        <v>20000</v>
      </c>
      <c r="T77" s="513">
        <v>0.10942535275998096</v>
      </c>
    </row>
    <row r="78" spans="1:20" s="446" customFormat="1" ht="14.1" customHeight="1" x14ac:dyDescent="0.3">
      <c r="A78" s="638" t="s">
        <v>547</v>
      </c>
      <c r="B78" s="452" t="s">
        <v>548</v>
      </c>
      <c r="C78" s="452" t="s">
        <v>526</v>
      </c>
      <c r="D78" s="452" t="s">
        <v>167</v>
      </c>
      <c r="E78" s="639" t="s">
        <v>391</v>
      </c>
      <c r="F78" s="621">
        <v>154548</v>
      </c>
      <c r="G78" s="475">
        <v>6947</v>
      </c>
      <c r="H78" s="480">
        <v>4.4950436110464065E-2</v>
      </c>
      <c r="I78" s="460">
        <v>3974</v>
      </c>
      <c r="J78" s="488">
        <v>2.5713694127390843E-2</v>
      </c>
      <c r="K78" s="460">
        <v>30609</v>
      </c>
      <c r="L78" s="495">
        <v>0.19805497321220591</v>
      </c>
      <c r="M78" s="460">
        <v>2023</v>
      </c>
      <c r="N78" s="503">
        <v>1.3089784403551E-2</v>
      </c>
      <c r="O78" s="507">
        <v>4691</v>
      </c>
      <c r="P78" s="488">
        <v>3.0353029479514456E-2</v>
      </c>
      <c r="Q78" s="451">
        <v>1441</v>
      </c>
      <c r="R78" s="480">
        <v>9.3239640758858086E-3</v>
      </c>
      <c r="S78" s="475">
        <v>24000</v>
      </c>
      <c r="T78" s="513">
        <v>0.16287418647737067</v>
      </c>
    </row>
    <row r="79" spans="1:20" s="446" customFormat="1" ht="14.1" customHeight="1" x14ac:dyDescent="0.3">
      <c r="A79" s="638" t="s">
        <v>549</v>
      </c>
      <c r="B79" s="452" t="s">
        <v>550</v>
      </c>
      <c r="C79" s="452" t="s">
        <v>526</v>
      </c>
      <c r="D79" s="452" t="s">
        <v>167</v>
      </c>
      <c r="E79" s="639" t="s">
        <v>391</v>
      </c>
      <c r="F79" s="621">
        <v>182624</v>
      </c>
      <c r="G79" s="475">
        <v>4252</v>
      </c>
      <c r="H79" s="480">
        <v>2.3282810583493956E-2</v>
      </c>
      <c r="I79" s="460">
        <v>2747</v>
      </c>
      <c r="J79" s="488">
        <v>1.5041834589101103E-2</v>
      </c>
      <c r="K79" s="460">
        <v>25418</v>
      </c>
      <c r="L79" s="495">
        <v>0.13918214473453652</v>
      </c>
      <c r="M79" s="460">
        <v>1494</v>
      </c>
      <c r="N79" s="503">
        <v>8.1807429472577544E-3</v>
      </c>
      <c r="O79" s="507">
        <v>2759</v>
      </c>
      <c r="P79" s="488">
        <v>1.5107543367793937E-2</v>
      </c>
      <c r="Q79" s="451">
        <v>781</v>
      </c>
      <c r="R79" s="480">
        <v>4.2765463465919045E-3</v>
      </c>
      <c r="S79" s="475">
        <v>15000</v>
      </c>
      <c r="T79" s="513">
        <v>8.5454990856315985E-2</v>
      </c>
    </row>
    <row r="80" spans="1:20" s="446" customFormat="1" ht="14.1" customHeight="1" x14ac:dyDescent="0.3">
      <c r="A80" s="638" t="s">
        <v>551</v>
      </c>
      <c r="B80" s="452" t="s">
        <v>552</v>
      </c>
      <c r="C80" s="452" t="s">
        <v>526</v>
      </c>
      <c r="D80" s="452" t="s">
        <v>167</v>
      </c>
      <c r="E80" s="639" t="s">
        <v>391</v>
      </c>
      <c r="F80" s="621">
        <v>94264</v>
      </c>
      <c r="G80" s="475">
        <v>2673</v>
      </c>
      <c r="H80" s="480">
        <v>2.8356530594924892E-2</v>
      </c>
      <c r="I80" s="460">
        <v>1506</v>
      </c>
      <c r="J80" s="488">
        <v>1.597640668760078E-2</v>
      </c>
      <c r="K80" s="460">
        <v>13808</v>
      </c>
      <c r="L80" s="495">
        <v>0.14648222014767037</v>
      </c>
      <c r="M80" s="460">
        <v>666</v>
      </c>
      <c r="N80" s="503">
        <v>7.0652635152338118E-3</v>
      </c>
      <c r="O80" s="507">
        <v>2180</v>
      </c>
      <c r="P80" s="488">
        <v>2.3126538233047611E-2</v>
      </c>
      <c r="Q80" s="451">
        <v>441</v>
      </c>
      <c r="R80" s="480">
        <v>4.678350165492659E-3</v>
      </c>
      <c r="S80" s="475">
        <v>9400</v>
      </c>
      <c r="T80" s="513">
        <v>0.10133787557002555</v>
      </c>
    </row>
    <row r="81" spans="1:20" s="446" customFormat="1" ht="14.1" customHeight="1" x14ac:dyDescent="0.3">
      <c r="A81" s="638" t="s">
        <v>553</v>
      </c>
      <c r="B81" s="452" t="s">
        <v>554</v>
      </c>
      <c r="C81" s="452" t="s">
        <v>555</v>
      </c>
      <c r="D81" s="452" t="s">
        <v>413</v>
      </c>
      <c r="E81" s="639" t="s">
        <v>391</v>
      </c>
      <c r="F81" s="621">
        <v>142803</v>
      </c>
      <c r="G81" s="475">
        <v>4296</v>
      </c>
      <c r="H81" s="480">
        <v>3.008340160920989E-2</v>
      </c>
      <c r="I81" s="460">
        <v>2599</v>
      </c>
      <c r="J81" s="488">
        <v>1.8199897761251513E-2</v>
      </c>
      <c r="K81" s="460">
        <v>17353</v>
      </c>
      <c r="L81" s="495">
        <v>0.12151705496383129</v>
      </c>
      <c r="M81" s="460">
        <v>1356</v>
      </c>
      <c r="N81" s="503">
        <v>9.4955988319573113E-3</v>
      </c>
      <c r="O81" s="507">
        <v>3341</v>
      </c>
      <c r="P81" s="488">
        <v>2.3395867033605737E-2</v>
      </c>
      <c r="Q81" s="451">
        <v>864</v>
      </c>
      <c r="R81" s="480">
        <v>6.0502930610701455E-3</v>
      </c>
      <c r="S81" s="475">
        <v>16000</v>
      </c>
      <c r="T81" s="513">
        <v>0.13787992382134209</v>
      </c>
    </row>
    <row r="82" spans="1:20" s="446" customFormat="1" ht="14.1" customHeight="1" x14ac:dyDescent="0.3">
      <c r="A82" s="638" t="s">
        <v>556</v>
      </c>
      <c r="B82" s="452" t="s">
        <v>557</v>
      </c>
      <c r="C82" s="452" t="s">
        <v>555</v>
      </c>
      <c r="D82" s="452" t="s">
        <v>413</v>
      </c>
      <c r="E82" s="639" t="s">
        <v>391</v>
      </c>
      <c r="F82" s="621">
        <v>92970</v>
      </c>
      <c r="G82" s="475">
        <v>3081</v>
      </c>
      <c r="H82" s="480">
        <v>3.3139722491126171E-2</v>
      </c>
      <c r="I82" s="460">
        <v>2022</v>
      </c>
      <c r="J82" s="488">
        <v>2.174895127460471E-2</v>
      </c>
      <c r="K82" s="460">
        <v>14238</v>
      </c>
      <c r="L82" s="495">
        <v>0.1531461761858664</v>
      </c>
      <c r="M82" s="460">
        <v>862</v>
      </c>
      <c r="N82" s="503">
        <v>9.2718081101430573E-3</v>
      </c>
      <c r="O82" s="507">
        <v>2872</v>
      </c>
      <c r="P82" s="488">
        <v>3.0891685489942991E-2</v>
      </c>
      <c r="Q82" s="451">
        <v>471</v>
      </c>
      <c r="R82" s="480">
        <v>5.0661503710874474E-3</v>
      </c>
      <c r="S82" s="475">
        <v>12000</v>
      </c>
      <c r="T82" s="513">
        <v>0.1329433661260303</v>
      </c>
    </row>
    <row r="83" spans="1:20" s="446" customFormat="1" ht="14.1" customHeight="1" x14ac:dyDescent="0.3">
      <c r="A83" s="638" t="s">
        <v>558</v>
      </c>
      <c r="B83" s="452" t="s">
        <v>559</v>
      </c>
      <c r="C83" s="452" t="s">
        <v>555</v>
      </c>
      <c r="D83" s="452" t="s">
        <v>413</v>
      </c>
      <c r="E83" s="639" t="s">
        <v>391</v>
      </c>
      <c r="F83" s="621">
        <v>82394</v>
      </c>
      <c r="G83" s="475">
        <v>3309</v>
      </c>
      <c r="H83" s="480">
        <v>4.0160691312474212E-2</v>
      </c>
      <c r="I83" s="460">
        <v>1988</v>
      </c>
      <c r="J83" s="488">
        <v>2.4127970483287617E-2</v>
      </c>
      <c r="K83" s="460">
        <v>13631</v>
      </c>
      <c r="L83" s="495">
        <v>0.16543680365075128</v>
      </c>
      <c r="M83" s="460">
        <v>1070</v>
      </c>
      <c r="N83" s="503">
        <v>1.2986382503580357E-2</v>
      </c>
      <c r="O83" s="507">
        <v>2502</v>
      </c>
      <c r="P83" s="488">
        <v>3.0366288807437435E-2</v>
      </c>
      <c r="Q83" s="451">
        <v>499</v>
      </c>
      <c r="R83" s="480">
        <v>6.0562662329781292E-3</v>
      </c>
      <c r="S83" s="475">
        <v>12000</v>
      </c>
      <c r="T83" s="513">
        <v>0.13776160354506525</v>
      </c>
    </row>
    <row r="84" spans="1:20" s="446" customFormat="1" ht="14.1" customHeight="1" x14ac:dyDescent="0.3">
      <c r="A84" s="638" t="s">
        <v>560</v>
      </c>
      <c r="B84" s="452" t="s">
        <v>561</v>
      </c>
      <c r="C84" s="452" t="s">
        <v>555</v>
      </c>
      <c r="D84" s="452" t="s">
        <v>413</v>
      </c>
      <c r="E84" s="639" t="s">
        <v>391</v>
      </c>
      <c r="F84" s="621">
        <v>155266</v>
      </c>
      <c r="G84" s="475">
        <v>4476</v>
      </c>
      <c r="H84" s="480">
        <v>2.8827946878260534E-2</v>
      </c>
      <c r="I84" s="460">
        <v>2679</v>
      </c>
      <c r="J84" s="488">
        <v>1.7254260430487035E-2</v>
      </c>
      <c r="K84" s="460">
        <v>20346</v>
      </c>
      <c r="L84" s="495">
        <v>0.13103963520667758</v>
      </c>
      <c r="M84" s="460">
        <v>1415</v>
      </c>
      <c r="N84" s="503">
        <v>9.1133925006118537E-3</v>
      </c>
      <c r="O84" s="507">
        <v>3070</v>
      </c>
      <c r="P84" s="488">
        <v>1.9772519418288614E-2</v>
      </c>
      <c r="Q84" s="451">
        <v>761</v>
      </c>
      <c r="R84" s="480">
        <v>4.9012662141099794E-3</v>
      </c>
      <c r="S84" s="475">
        <v>16000</v>
      </c>
      <c r="T84" s="513">
        <v>0.12335304412184198</v>
      </c>
    </row>
    <row r="85" spans="1:20" s="446" customFormat="1" ht="14.1" customHeight="1" x14ac:dyDescent="0.3">
      <c r="A85" s="638" t="s">
        <v>562</v>
      </c>
      <c r="B85" s="452" t="s">
        <v>563</v>
      </c>
      <c r="C85" s="452" t="s">
        <v>555</v>
      </c>
      <c r="D85" s="452" t="s">
        <v>413</v>
      </c>
      <c r="E85" s="639" t="s">
        <v>391</v>
      </c>
      <c r="F85" s="621">
        <v>274318</v>
      </c>
      <c r="G85" s="475">
        <v>8251</v>
      </c>
      <c r="H85" s="480">
        <v>3.0078230374966281E-2</v>
      </c>
      <c r="I85" s="460">
        <v>5170</v>
      </c>
      <c r="J85" s="488">
        <v>1.8846739914989172E-2</v>
      </c>
      <c r="K85" s="460">
        <v>38809</v>
      </c>
      <c r="L85" s="495">
        <v>0.14147449310654059</v>
      </c>
      <c r="M85" s="460">
        <v>2638</v>
      </c>
      <c r="N85" s="503">
        <v>9.6165763821550176E-3</v>
      </c>
      <c r="O85" s="507">
        <v>6528</v>
      </c>
      <c r="P85" s="488">
        <v>2.3797198871382846E-2</v>
      </c>
      <c r="Q85" s="451">
        <v>1589</v>
      </c>
      <c r="R85" s="480">
        <v>5.792547335574042E-3</v>
      </c>
      <c r="S85" s="475">
        <v>30000</v>
      </c>
      <c r="T85" s="513">
        <v>0.10423326013842177</v>
      </c>
    </row>
    <row r="86" spans="1:20" s="446" customFormat="1" ht="14.1" customHeight="1" x14ac:dyDescent="0.3">
      <c r="A86" s="638" t="s">
        <v>564</v>
      </c>
      <c r="B86" s="452" t="s">
        <v>565</v>
      </c>
      <c r="C86" s="452" t="s">
        <v>555</v>
      </c>
      <c r="D86" s="452" t="s">
        <v>413</v>
      </c>
      <c r="E86" s="639" t="s">
        <v>391</v>
      </c>
      <c r="F86" s="621">
        <v>123974</v>
      </c>
      <c r="G86" s="475">
        <v>4277</v>
      </c>
      <c r="H86" s="480">
        <v>3.4499169180634649E-2</v>
      </c>
      <c r="I86" s="460">
        <v>2532</v>
      </c>
      <c r="J86" s="488">
        <v>2.0423637214254602E-2</v>
      </c>
      <c r="K86" s="460">
        <v>18569</v>
      </c>
      <c r="L86" s="495">
        <v>0.149781405778631</v>
      </c>
      <c r="M86" s="460">
        <v>1204</v>
      </c>
      <c r="N86" s="503">
        <v>9.711713746430704E-3</v>
      </c>
      <c r="O86" s="507">
        <v>3400</v>
      </c>
      <c r="P86" s="488">
        <v>2.7425105264006971E-2</v>
      </c>
      <c r="Q86" s="451">
        <v>690</v>
      </c>
      <c r="R86" s="480">
        <v>5.565683127107297E-3</v>
      </c>
      <c r="S86" s="475">
        <v>15000</v>
      </c>
      <c r="T86" s="513">
        <v>0.12406640033746061</v>
      </c>
    </row>
    <row r="87" spans="1:20" s="446" customFormat="1" ht="14.1" customHeight="1" x14ac:dyDescent="0.3">
      <c r="A87" s="638" t="s">
        <v>566</v>
      </c>
      <c r="B87" s="452" t="s">
        <v>567</v>
      </c>
      <c r="C87" s="452" t="s">
        <v>555</v>
      </c>
      <c r="D87" s="452" t="s">
        <v>413</v>
      </c>
      <c r="E87" s="639" t="s">
        <v>391</v>
      </c>
      <c r="F87" s="621">
        <v>68931</v>
      </c>
      <c r="G87" s="475">
        <v>2534</v>
      </c>
      <c r="H87" s="480">
        <v>3.6761399080239662E-2</v>
      </c>
      <c r="I87" s="460">
        <v>1521</v>
      </c>
      <c r="J87" s="488">
        <v>2.206554380467424E-2</v>
      </c>
      <c r="K87" s="460">
        <v>10838</v>
      </c>
      <c r="L87" s="495">
        <v>0.15722969346157753</v>
      </c>
      <c r="M87" s="460">
        <v>673</v>
      </c>
      <c r="N87" s="503">
        <v>9.7633865749807772E-3</v>
      </c>
      <c r="O87" s="507">
        <v>2021</v>
      </c>
      <c r="P87" s="488">
        <v>2.9319174246710478E-2</v>
      </c>
      <c r="Q87" s="451">
        <v>395</v>
      </c>
      <c r="R87" s="480">
        <v>5.7303680492086289E-3</v>
      </c>
      <c r="S87" s="475">
        <v>9000</v>
      </c>
      <c r="T87" s="513">
        <v>9.3144560357675113E-2</v>
      </c>
    </row>
    <row r="88" spans="1:20" s="446" customFormat="1" ht="14.1" customHeight="1" x14ac:dyDescent="0.3">
      <c r="A88" s="638" t="s">
        <v>568</v>
      </c>
      <c r="B88" s="452" t="s">
        <v>569</v>
      </c>
      <c r="C88" s="452" t="s">
        <v>168</v>
      </c>
      <c r="D88" s="452" t="s">
        <v>570</v>
      </c>
      <c r="E88" s="639" t="s">
        <v>391</v>
      </c>
      <c r="F88" s="621">
        <v>256397</v>
      </c>
      <c r="G88" s="475">
        <v>4433</v>
      </c>
      <c r="H88" s="480">
        <v>1.7289593872003184E-2</v>
      </c>
      <c r="I88" s="460">
        <v>2449</v>
      </c>
      <c r="J88" s="488">
        <v>9.5515938174003598E-3</v>
      </c>
      <c r="K88" s="460">
        <v>28927</v>
      </c>
      <c r="L88" s="495">
        <v>0.11282113285256848</v>
      </c>
      <c r="M88" s="460">
        <v>1160</v>
      </c>
      <c r="N88" s="503">
        <v>4.5242339028927795E-3</v>
      </c>
      <c r="O88" s="507">
        <v>2370</v>
      </c>
      <c r="P88" s="488">
        <v>9.2434778878068002E-3</v>
      </c>
      <c r="Q88" s="451">
        <v>733</v>
      </c>
      <c r="R88" s="480">
        <v>2.8588478024313855E-3</v>
      </c>
      <c r="S88" s="475">
        <v>14000</v>
      </c>
      <c r="T88" s="513">
        <v>6.5387866814256429E-2</v>
      </c>
    </row>
    <row r="89" spans="1:20" s="446" customFormat="1" ht="14.1" customHeight="1" x14ac:dyDescent="0.3">
      <c r="A89" s="638" t="s">
        <v>571</v>
      </c>
      <c r="B89" s="452" t="s">
        <v>572</v>
      </c>
      <c r="C89" s="452" t="s">
        <v>168</v>
      </c>
      <c r="D89" s="452" t="s">
        <v>570</v>
      </c>
      <c r="E89" s="639" t="s">
        <v>391</v>
      </c>
      <c r="F89" s="621">
        <v>430287</v>
      </c>
      <c r="G89" s="475">
        <v>10096</v>
      </c>
      <c r="H89" s="480">
        <v>2.3463409305881887E-2</v>
      </c>
      <c r="I89" s="460">
        <v>5487</v>
      </c>
      <c r="J89" s="488">
        <v>1.2751953928424516E-2</v>
      </c>
      <c r="K89" s="460">
        <v>49157</v>
      </c>
      <c r="L89" s="495">
        <v>0.11424235452151703</v>
      </c>
      <c r="M89" s="460">
        <v>2608</v>
      </c>
      <c r="N89" s="503">
        <v>6.0610708666541165E-3</v>
      </c>
      <c r="O89" s="507">
        <v>6061</v>
      </c>
      <c r="P89" s="488">
        <v>1.4085947286346091E-2</v>
      </c>
      <c r="Q89" s="451">
        <v>1386</v>
      </c>
      <c r="R89" s="480">
        <v>3.2211059130301404E-3</v>
      </c>
      <c r="S89" s="475">
        <v>32000</v>
      </c>
      <c r="T89" s="513">
        <v>8.0199094251479294E-2</v>
      </c>
    </row>
    <row r="90" spans="1:20" s="446" customFormat="1" ht="14.1" customHeight="1" x14ac:dyDescent="0.3">
      <c r="A90" s="638" t="s">
        <v>573</v>
      </c>
      <c r="B90" s="452" t="s">
        <v>574</v>
      </c>
      <c r="C90" s="452" t="s">
        <v>168</v>
      </c>
      <c r="D90" s="452" t="s">
        <v>570</v>
      </c>
      <c r="E90" s="639" t="s">
        <v>391</v>
      </c>
      <c r="F90" s="621">
        <v>246739</v>
      </c>
      <c r="G90" s="475">
        <v>6530</v>
      </c>
      <c r="H90" s="480">
        <v>2.6465212228306025E-2</v>
      </c>
      <c r="I90" s="460">
        <v>3955</v>
      </c>
      <c r="J90" s="488">
        <v>1.6029083363392087E-2</v>
      </c>
      <c r="K90" s="460">
        <v>34520</v>
      </c>
      <c r="L90" s="495">
        <v>0.13990491977352587</v>
      </c>
      <c r="M90" s="460">
        <v>1901</v>
      </c>
      <c r="N90" s="503">
        <v>7.7044974649325805E-3</v>
      </c>
      <c r="O90" s="507">
        <v>4621</v>
      </c>
      <c r="P90" s="488">
        <v>1.8728291838744585E-2</v>
      </c>
      <c r="Q90" s="451">
        <v>1036</v>
      </c>
      <c r="R90" s="480">
        <v>4.1987687394372192E-3</v>
      </c>
      <c r="S90" s="475">
        <v>23000</v>
      </c>
      <c r="T90" s="513">
        <v>9.2257953237251361E-2</v>
      </c>
    </row>
    <row r="91" spans="1:20" s="446" customFormat="1" ht="14.1" customHeight="1" x14ac:dyDescent="0.3">
      <c r="A91" s="638" t="s">
        <v>575</v>
      </c>
      <c r="B91" s="452" t="s">
        <v>576</v>
      </c>
      <c r="C91" s="452" t="s">
        <v>168</v>
      </c>
      <c r="D91" s="452" t="s">
        <v>570</v>
      </c>
      <c r="E91" s="639" t="s">
        <v>391</v>
      </c>
      <c r="F91" s="621">
        <v>458307</v>
      </c>
      <c r="G91" s="475">
        <v>8942</v>
      </c>
      <c r="H91" s="480">
        <v>1.9510939173959813E-2</v>
      </c>
      <c r="I91" s="460">
        <v>4919</v>
      </c>
      <c r="J91" s="488">
        <v>1.073298029486785E-2</v>
      </c>
      <c r="K91" s="460">
        <v>52588</v>
      </c>
      <c r="L91" s="495">
        <v>0.114744047112525</v>
      </c>
      <c r="M91" s="460">
        <v>2808</v>
      </c>
      <c r="N91" s="503">
        <v>6.1268974726547921E-3</v>
      </c>
      <c r="O91" s="507">
        <v>3889</v>
      </c>
      <c r="P91" s="488">
        <v>8.4855784441433355E-3</v>
      </c>
      <c r="Q91" s="451">
        <v>1484</v>
      </c>
      <c r="R91" s="480">
        <v>3.2380042198788149E-3</v>
      </c>
      <c r="S91" s="475">
        <v>28000</v>
      </c>
      <c r="T91" s="513">
        <v>8.5430186756490403E-2</v>
      </c>
    </row>
    <row r="92" spans="1:20" s="446" customFormat="1" ht="14.1" customHeight="1" x14ac:dyDescent="0.3">
      <c r="A92" s="638" t="s">
        <v>577</v>
      </c>
      <c r="B92" s="452" t="s">
        <v>578</v>
      </c>
      <c r="C92" s="452" t="s">
        <v>168</v>
      </c>
      <c r="D92" s="452" t="s">
        <v>570</v>
      </c>
      <c r="E92" s="639" t="s">
        <v>391</v>
      </c>
      <c r="F92" s="621">
        <v>353279</v>
      </c>
      <c r="G92" s="475">
        <v>9576</v>
      </c>
      <c r="H92" s="480">
        <v>2.7106054987700939E-2</v>
      </c>
      <c r="I92" s="460">
        <v>5399</v>
      </c>
      <c r="J92" s="488">
        <v>1.5282538730012257E-2</v>
      </c>
      <c r="K92" s="460">
        <v>45864</v>
      </c>
      <c r="L92" s="495">
        <v>0.12982373704635713</v>
      </c>
      <c r="M92" s="460">
        <v>2286</v>
      </c>
      <c r="N92" s="503">
        <v>6.4708063598459004E-3</v>
      </c>
      <c r="O92" s="507">
        <v>7268</v>
      </c>
      <c r="P92" s="488">
        <v>2.0572974900857396E-2</v>
      </c>
      <c r="Q92" s="451">
        <v>1329</v>
      </c>
      <c r="R92" s="480">
        <v>3.7618992354484697E-3</v>
      </c>
      <c r="S92" s="475">
        <v>32000</v>
      </c>
      <c r="T92" s="513">
        <v>9.6167716497571762E-2</v>
      </c>
    </row>
    <row r="93" spans="1:20" s="446" customFormat="1" ht="14.1" customHeight="1" x14ac:dyDescent="0.3">
      <c r="A93" s="638" t="s">
        <v>579</v>
      </c>
      <c r="B93" s="452" t="s">
        <v>580</v>
      </c>
      <c r="C93" s="452" t="s">
        <v>168</v>
      </c>
      <c r="D93" s="452" t="s">
        <v>570</v>
      </c>
      <c r="E93" s="639" t="s">
        <v>391</v>
      </c>
      <c r="F93" s="621">
        <v>286946</v>
      </c>
      <c r="G93" s="475">
        <v>4125</v>
      </c>
      <c r="H93" s="480">
        <v>1.4375527102660431E-2</v>
      </c>
      <c r="I93" s="460">
        <v>2622</v>
      </c>
      <c r="J93" s="488">
        <v>9.1376077728910661E-3</v>
      </c>
      <c r="K93" s="460">
        <v>26740</v>
      </c>
      <c r="L93" s="495">
        <v>9.3188265387912708E-2</v>
      </c>
      <c r="M93" s="460">
        <v>1827</v>
      </c>
      <c r="N93" s="503">
        <v>6.3670516403783288E-3</v>
      </c>
      <c r="O93" s="507">
        <v>3023</v>
      </c>
      <c r="P93" s="488">
        <v>1.0535083256083025E-2</v>
      </c>
      <c r="Q93" s="451">
        <v>930</v>
      </c>
      <c r="R93" s="480">
        <v>3.241027928599806E-3</v>
      </c>
      <c r="S93" s="475">
        <v>16000</v>
      </c>
      <c r="T93" s="513">
        <v>5.7241803689234247E-2</v>
      </c>
    </row>
    <row r="94" spans="1:20" s="446" customFormat="1" ht="14.1" customHeight="1" x14ac:dyDescent="0.3">
      <c r="A94" s="638" t="s">
        <v>581</v>
      </c>
      <c r="B94" s="452" t="s">
        <v>582</v>
      </c>
      <c r="C94" s="452" t="s">
        <v>168</v>
      </c>
      <c r="D94" s="452" t="s">
        <v>570</v>
      </c>
      <c r="E94" s="639" t="s">
        <v>391</v>
      </c>
      <c r="F94" s="621">
        <v>9633</v>
      </c>
      <c r="G94" s="475">
        <v>175</v>
      </c>
      <c r="H94" s="480">
        <v>1.8166718571576871E-2</v>
      </c>
      <c r="I94" s="460">
        <v>102</v>
      </c>
      <c r="J94" s="488">
        <v>1.058860168171909E-2</v>
      </c>
      <c r="K94" s="460">
        <v>899</v>
      </c>
      <c r="L94" s="495">
        <v>9.3325028547700611E-2</v>
      </c>
      <c r="M94" s="460">
        <v>58</v>
      </c>
      <c r="N94" s="503">
        <v>6.0209695837226199E-3</v>
      </c>
      <c r="O94" s="507">
        <v>145</v>
      </c>
      <c r="P94" s="488">
        <v>1.505242395930655E-2</v>
      </c>
      <c r="Q94" s="451">
        <v>34</v>
      </c>
      <c r="R94" s="480">
        <v>3.5295338939063635E-3</v>
      </c>
      <c r="S94" s="475">
        <v>650</v>
      </c>
      <c r="T94" s="513">
        <v>5.9425854818065463E-2</v>
      </c>
    </row>
    <row r="95" spans="1:20" s="446" customFormat="1" ht="14.1" customHeight="1" x14ac:dyDescent="0.3">
      <c r="A95" s="638" t="s">
        <v>583</v>
      </c>
      <c r="B95" s="452" t="s">
        <v>584</v>
      </c>
      <c r="C95" s="452" t="s">
        <v>168</v>
      </c>
      <c r="D95" s="452" t="s">
        <v>570</v>
      </c>
      <c r="E95" s="639" t="s">
        <v>391</v>
      </c>
      <c r="F95" s="621">
        <v>425275</v>
      </c>
      <c r="G95" s="475">
        <v>9139</v>
      </c>
      <c r="H95" s="480">
        <v>2.1489624360707778E-2</v>
      </c>
      <c r="I95" s="460">
        <v>5374</v>
      </c>
      <c r="J95" s="488">
        <v>1.2636529304567632E-2</v>
      </c>
      <c r="K95" s="460">
        <v>52411</v>
      </c>
      <c r="L95" s="495">
        <v>0.12324025630474399</v>
      </c>
      <c r="M95" s="460">
        <v>2239</v>
      </c>
      <c r="N95" s="503">
        <v>5.2648286402915759E-3</v>
      </c>
      <c r="O95" s="507">
        <v>5349</v>
      </c>
      <c r="P95" s="488">
        <v>1.2577743812826994E-2</v>
      </c>
      <c r="Q95" s="451">
        <v>1441</v>
      </c>
      <c r="R95" s="480">
        <v>3.388395743930398E-3</v>
      </c>
      <c r="S95" s="475">
        <v>30000</v>
      </c>
      <c r="T95" s="513">
        <v>7.7207557075686564E-2</v>
      </c>
    </row>
    <row r="96" spans="1:20" s="446" customFormat="1" ht="14.1" customHeight="1" x14ac:dyDescent="0.3">
      <c r="A96" s="638" t="s">
        <v>585</v>
      </c>
      <c r="B96" s="452" t="s">
        <v>586</v>
      </c>
      <c r="C96" s="452" t="s">
        <v>168</v>
      </c>
      <c r="D96" s="452" t="s">
        <v>570</v>
      </c>
      <c r="E96" s="639" t="s">
        <v>391</v>
      </c>
      <c r="F96" s="621">
        <v>454179</v>
      </c>
      <c r="G96" s="475">
        <v>11232</v>
      </c>
      <c r="H96" s="480">
        <v>2.4730337598171646E-2</v>
      </c>
      <c r="I96" s="460">
        <v>4829</v>
      </c>
      <c r="J96" s="488">
        <v>1.06323718181598E-2</v>
      </c>
      <c r="K96" s="460">
        <v>56994</v>
      </c>
      <c r="L96" s="495">
        <v>0.12548796840012419</v>
      </c>
      <c r="M96" s="460">
        <v>2711</v>
      </c>
      <c r="N96" s="503">
        <v>5.9690122176498696E-3</v>
      </c>
      <c r="O96" s="507">
        <v>5247</v>
      </c>
      <c r="P96" s="488">
        <v>1.1552713797863838E-2</v>
      </c>
      <c r="Q96" s="451">
        <v>1388</v>
      </c>
      <c r="R96" s="480">
        <v>3.0560637986344593E-3</v>
      </c>
      <c r="S96" s="475">
        <v>32000</v>
      </c>
      <c r="T96" s="513">
        <v>9.4023347172394744E-2</v>
      </c>
    </row>
    <row r="97" spans="1:20" s="446" customFormat="1" ht="14.1" customHeight="1" x14ac:dyDescent="0.3">
      <c r="A97" s="638" t="s">
        <v>587</v>
      </c>
      <c r="B97" s="452" t="s">
        <v>588</v>
      </c>
      <c r="C97" s="452" t="s">
        <v>168</v>
      </c>
      <c r="D97" s="452" t="s">
        <v>570</v>
      </c>
      <c r="E97" s="639" t="s">
        <v>391</v>
      </c>
      <c r="F97" s="621">
        <v>351925</v>
      </c>
      <c r="G97" s="475">
        <v>8008</v>
      </c>
      <c r="H97" s="480">
        <v>2.2754848334162109E-2</v>
      </c>
      <c r="I97" s="460">
        <v>4140</v>
      </c>
      <c r="J97" s="488">
        <v>1.1763870142786105E-2</v>
      </c>
      <c r="K97" s="460">
        <v>45782</v>
      </c>
      <c r="L97" s="495">
        <v>0.13009021808623997</v>
      </c>
      <c r="M97" s="460">
        <v>2060</v>
      </c>
      <c r="N97" s="503">
        <v>5.8535199261206226E-3</v>
      </c>
      <c r="O97" s="507">
        <v>4398</v>
      </c>
      <c r="P97" s="488">
        <v>1.2496980890814805E-2</v>
      </c>
      <c r="Q97" s="451">
        <v>1183</v>
      </c>
      <c r="R97" s="480">
        <v>3.3615116857284933E-3</v>
      </c>
      <c r="S97" s="475">
        <v>25000</v>
      </c>
      <c r="T97" s="513">
        <v>7.4942968401046806E-2</v>
      </c>
    </row>
    <row r="98" spans="1:20" s="446" customFormat="1" ht="14.1" customHeight="1" x14ac:dyDescent="0.3">
      <c r="A98" s="638" t="s">
        <v>589</v>
      </c>
      <c r="B98" s="452" t="s">
        <v>590</v>
      </c>
      <c r="C98" s="452" t="s">
        <v>168</v>
      </c>
      <c r="D98" s="452" t="s">
        <v>570</v>
      </c>
      <c r="E98" s="639" t="s">
        <v>391</v>
      </c>
      <c r="F98" s="621">
        <v>306357</v>
      </c>
      <c r="G98" s="475">
        <v>5831</v>
      </c>
      <c r="H98" s="480">
        <v>1.9033349980578214E-2</v>
      </c>
      <c r="I98" s="460">
        <v>3444</v>
      </c>
      <c r="J98" s="488">
        <v>1.1241786543150637E-2</v>
      </c>
      <c r="K98" s="460">
        <v>36614</v>
      </c>
      <c r="L98" s="495">
        <v>0.11951416158272865</v>
      </c>
      <c r="M98" s="460">
        <v>1650</v>
      </c>
      <c r="N98" s="503">
        <v>5.3858733438439466E-3</v>
      </c>
      <c r="O98" s="507">
        <v>3127</v>
      </c>
      <c r="P98" s="488">
        <v>1.0207046028000013E-2</v>
      </c>
      <c r="Q98" s="451">
        <v>1134</v>
      </c>
      <c r="R98" s="480">
        <v>3.7015638617691124E-3</v>
      </c>
      <c r="S98" s="475">
        <v>19000</v>
      </c>
      <c r="T98" s="513">
        <v>6.5736210964799993E-2</v>
      </c>
    </row>
    <row r="99" spans="1:20" s="446" customFormat="1" ht="14.1" customHeight="1" x14ac:dyDescent="0.3">
      <c r="A99" s="638" t="s">
        <v>591</v>
      </c>
      <c r="B99" s="452" t="s">
        <v>592</v>
      </c>
      <c r="C99" s="452" t="s">
        <v>168</v>
      </c>
      <c r="D99" s="452" t="s">
        <v>570</v>
      </c>
      <c r="E99" s="639" t="s">
        <v>391</v>
      </c>
      <c r="F99" s="621">
        <v>330867</v>
      </c>
      <c r="G99" s="475">
        <v>5085</v>
      </c>
      <c r="H99" s="480">
        <v>1.5368713108288225E-2</v>
      </c>
      <c r="I99" s="460">
        <v>2956</v>
      </c>
      <c r="J99" s="488">
        <v>8.9341034312881012E-3</v>
      </c>
      <c r="K99" s="460">
        <v>29512</v>
      </c>
      <c r="L99" s="495">
        <v>8.9195960914808664E-2</v>
      </c>
      <c r="M99" s="460">
        <v>2204</v>
      </c>
      <c r="N99" s="503">
        <v>6.6612868614881506E-3</v>
      </c>
      <c r="O99" s="507">
        <v>2417</v>
      </c>
      <c r="P99" s="488">
        <v>7.3050500654341472E-3</v>
      </c>
      <c r="Q99" s="451">
        <v>1019</v>
      </c>
      <c r="R99" s="480">
        <v>3.0797873465773255E-3</v>
      </c>
      <c r="S99" s="475">
        <v>17000</v>
      </c>
      <c r="T99" s="513">
        <v>6.0510925781569795E-2</v>
      </c>
    </row>
    <row r="100" spans="1:20" s="446" customFormat="1" ht="14.1" customHeight="1" x14ac:dyDescent="0.3">
      <c r="A100" s="638" t="s">
        <v>593</v>
      </c>
      <c r="B100" s="452" t="s">
        <v>594</v>
      </c>
      <c r="C100" s="452" t="s">
        <v>168</v>
      </c>
      <c r="D100" s="452" t="s">
        <v>570</v>
      </c>
      <c r="E100" s="639" t="s">
        <v>391</v>
      </c>
      <c r="F100" s="621">
        <v>322791</v>
      </c>
      <c r="G100" s="475">
        <v>3932</v>
      </c>
      <c r="H100" s="480">
        <v>1.2181256602569464E-2</v>
      </c>
      <c r="I100" s="460">
        <v>2571</v>
      </c>
      <c r="J100" s="488">
        <v>7.9649060847421394E-3</v>
      </c>
      <c r="K100" s="460">
        <v>23052</v>
      </c>
      <c r="L100" s="495">
        <v>7.1414630519438277E-2</v>
      </c>
      <c r="M100" s="460">
        <v>1046</v>
      </c>
      <c r="N100" s="503">
        <v>3.2404868785065261E-3</v>
      </c>
      <c r="O100" s="507">
        <v>2522</v>
      </c>
      <c r="P100" s="488">
        <v>7.8131050741811273E-3</v>
      </c>
      <c r="Q100" s="451">
        <v>1004</v>
      </c>
      <c r="R100" s="480">
        <v>3.1103717265970861E-3</v>
      </c>
      <c r="S100" s="475">
        <v>14000</v>
      </c>
      <c r="T100" s="513">
        <v>7.6275988318877219E-2</v>
      </c>
    </row>
    <row r="101" spans="1:20" s="446" customFormat="1" ht="14.1" customHeight="1" x14ac:dyDescent="0.3">
      <c r="A101" s="638" t="s">
        <v>595</v>
      </c>
      <c r="B101" s="452" t="s">
        <v>596</v>
      </c>
      <c r="C101" s="452" t="s">
        <v>168</v>
      </c>
      <c r="D101" s="452" t="s">
        <v>570</v>
      </c>
      <c r="E101" s="639" t="s">
        <v>391</v>
      </c>
      <c r="F101" s="621">
        <v>323371</v>
      </c>
      <c r="G101" s="475">
        <v>5173</v>
      </c>
      <c r="H101" s="480">
        <v>1.5997105491834456E-2</v>
      </c>
      <c r="I101" s="460">
        <v>3096</v>
      </c>
      <c r="J101" s="488">
        <v>9.5741423937211433E-3</v>
      </c>
      <c r="K101" s="460">
        <v>34132</v>
      </c>
      <c r="L101" s="495">
        <v>0.10555059049822031</v>
      </c>
      <c r="M101" s="460">
        <v>1749</v>
      </c>
      <c r="N101" s="503">
        <v>5.4086482708715373E-3</v>
      </c>
      <c r="O101" s="507">
        <v>3050</v>
      </c>
      <c r="P101" s="488">
        <v>9.4318909240469918E-3</v>
      </c>
      <c r="Q101" s="451">
        <v>891</v>
      </c>
      <c r="R101" s="480">
        <v>2.7553491191232363E-3</v>
      </c>
      <c r="S101" s="475">
        <v>18000</v>
      </c>
      <c r="T101" s="513">
        <v>6.7578475504679811E-2</v>
      </c>
    </row>
    <row r="102" spans="1:20" s="446" customFormat="1" ht="14.1" customHeight="1" x14ac:dyDescent="0.3">
      <c r="A102" s="638" t="s">
        <v>597</v>
      </c>
      <c r="B102" s="452" t="s">
        <v>598</v>
      </c>
      <c r="C102" s="452" t="s">
        <v>168</v>
      </c>
      <c r="D102" s="452" t="s">
        <v>570</v>
      </c>
      <c r="E102" s="639" t="s">
        <v>391</v>
      </c>
      <c r="F102" s="621">
        <v>267482</v>
      </c>
      <c r="G102" s="475">
        <v>7184</v>
      </c>
      <c r="H102" s="480">
        <v>2.6857882025706402E-2</v>
      </c>
      <c r="I102" s="460">
        <v>3526</v>
      </c>
      <c r="J102" s="488">
        <v>1.3182195437449997E-2</v>
      </c>
      <c r="K102" s="460">
        <v>35727</v>
      </c>
      <c r="L102" s="495">
        <v>0.13356786624894385</v>
      </c>
      <c r="M102" s="460">
        <v>1913</v>
      </c>
      <c r="N102" s="503">
        <v>7.1518831173686456E-3</v>
      </c>
      <c r="O102" s="507">
        <v>3639</v>
      </c>
      <c r="P102" s="488">
        <v>1.3604653771094877E-2</v>
      </c>
      <c r="Q102" s="451">
        <v>1008</v>
      </c>
      <c r="R102" s="480">
        <v>3.768477878885308E-3</v>
      </c>
      <c r="S102" s="475">
        <v>22000</v>
      </c>
      <c r="T102" s="513">
        <v>8.7184649161045902E-2</v>
      </c>
    </row>
    <row r="103" spans="1:20" s="446" customFormat="1" ht="14.1" customHeight="1" x14ac:dyDescent="0.3">
      <c r="A103" s="638" t="s">
        <v>599</v>
      </c>
      <c r="B103" s="452" t="s">
        <v>600</v>
      </c>
      <c r="C103" s="452" t="s">
        <v>168</v>
      </c>
      <c r="D103" s="452" t="s">
        <v>570</v>
      </c>
      <c r="E103" s="639" t="s">
        <v>391</v>
      </c>
      <c r="F103" s="621">
        <v>261065</v>
      </c>
      <c r="G103" s="475">
        <v>6594</v>
      </c>
      <c r="H103" s="480">
        <v>2.5258077490280199E-2</v>
      </c>
      <c r="I103" s="460">
        <v>4145</v>
      </c>
      <c r="J103" s="488">
        <v>1.5877271943768794E-2</v>
      </c>
      <c r="K103" s="460">
        <v>37457</v>
      </c>
      <c r="L103" s="495">
        <v>0.14347767797291863</v>
      </c>
      <c r="M103" s="460">
        <v>1907</v>
      </c>
      <c r="N103" s="503">
        <v>7.3046942332369337E-3</v>
      </c>
      <c r="O103" s="507">
        <v>4961</v>
      </c>
      <c r="P103" s="488">
        <v>1.9002930304713384E-2</v>
      </c>
      <c r="Q103" s="451">
        <v>1208</v>
      </c>
      <c r="R103" s="480">
        <v>4.627200122574838E-3</v>
      </c>
      <c r="S103" s="475">
        <v>24000</v>
      </c>
      <c r="T103" s="513">
        <v>9.2077145301571836E-2</v>
      </c>
    </row>
    <row r="104" spans="1:20" s="446" customFormat="1" ht="14.1" customHeight="1" x14ac:dyDescent="0.3">
      <c r="A104" s="638" t="s">
        <v>601</v>
      </c>
      <c r="B104" s="452" t="s">
        <v>602</v>
      </c>
      <c r="C104" s="452" t="s">
        <v>168</v>
      </c>
      <c r="D104" s="452" t="s">
        <v>570</v>
      </c>
      <c r="E104" s="639" t="s">
        <v>391</v>
      </c>
      <c r="F104" s="621">
        <v>325047</v>
      </c>
      <c r="G104" s="475">
        <v>7528</v>
      </c>
      <c r="H104" s="480">
        <v>2.3159727670152317E-2</v>
      </c>
      <c r="I104" s="460">
        <v>3968</v>
      </c>
      <c r="J104" s="488">
        <v>1.2207465381929383E-2</v>
      </c>
      <c r="K104" s="460">
        <v>40278</v>
      </c>
      <c r="L104" s="495">
        <v>0.12391438776546161</v>
      </c>
      <c r="M104" s="460">
        <v>1952</v>
      </c>
      <c r="N104" s="503">
        <v>6.0052853894975184E-3</v>
      </c>
      <c r="O104" s="507">
        <v>4873</v>
      </c>
      <c r="P104" s="488">
        <v>1.4991678126547853E-2</v>
      </c>
      <c r="Q104" s="451">
        <v>1229</v>
      </c>
      <c r="R104" s="480">
        <v>3.7809916719735914E-3</v>
      </c>
      <c r="S104" s="475">
        <v>25000</v>
      </c>
      <c r="T104" s="513">
        <v>8.0902483382629911E-2</v>
      </c>
    </row>
    <row r="105" spans="1:20" s="446" customFormat="1" ht="14.1" customHeight="1" x14ac:dyDescent="0.3">
      <c r="A105" s="638" t="s">
        <v>603</v>
      </c>
      <c r="B105" s="452" t="s">
        <v>604</v>
      </c>
      <c r="C105" s="452" t="s">
        <v>168</v>
      </c>
      <c r="D105" s="452" t="s">
        <v>570</v>
      </c>
      <c r="E105" s="639" t="s">
        <v>391</v>
      </c>
      <c r="F105" s="621">
        <v>318003</v>
      </c>
      <c r="G105" s="475">
        <v>7109</v>
      </c>
      <c r="H105" s="480">
        <v>2.2355135014449551E-2</v>
      </c>
      <c r="I105" s="460">
        <v>3396</v>
      </c>
      <c r="J105" s="488">
        <v>1.0679144536372299E-2</v>
      </c>
      <c r="K105" s="460">
        <v>36499</v>
      </c>
      <c r="L105" s="495">
        <v>0.11477564677062795</v>
      </c>
      <c r="M105" s="460">
        <v>1737</v>
      </c>
      <c r="N105" s="503">
        <v>5.4622126206356541E-3</v>
      </c>
      <c r="O105" s="507">
        <v>3290</v>
      </c>
      <c r="P105" s="488">
        <v>1.0345814347663386E-2</v>
      </c>
      <c r="Q105" s="451">
        <v>956</v>
      </c>
      <c r="R105" s="480">
        <v>3.0062609472237684E-3</v>
      </c>
      <c r="S105" s="475">
        <v>21000</v>
      </c>
      <c r="T105" s="513">
        <v>7.7272074975990465E-2</v>
      </c>
    </row>
    <row r="106" spans="1:20" s="446" customFormat="1" ht="14.1" customHeight="1" x14ac:dyDescent="0.3">
      <c r="A106" s="638" t="s">
        <v>605</v>
      </c>
      <c r="B106" s="452" t="s">
        <v>606</v>
      </c>
      <c r="C106" s="452" t="s">
        <v>168</v>
      </c>
      <c r="D106" s="452" t="s">
        <v>570</v>
      </c>
      <c r="E106" s="639" t="s">
        <v>391</v>
      </c>
      <c r="F106" s="621">
        <v>280068</v>
      </c>
      <c r="G106" s="475">
        <v>3885</v>
      </c>
      <c r="H106" s="480">
        <v>3.1357388316151202E-2</v>
      </c>
      <c r="I106" s="460">
        <v>2587</v>
      </c>
      <c r="J106" s="488">
        <v>1.6752577319587628E-2</v>
      </c>
      <c r="K106" s="460">
        <v>23795</v>
      </c>
      <c r="L106" s="495">
        <v>0.12585910652920962</v>
      </c>
      <c r="M106" s="460">
        <v>1367</v>
      </c>
      <c r="N106" s="503">
        <v>6.0137457044673543E-3</v>
      </c>
      <c r="O106" s="507">
        <v>2516</v>
      </c>
      <c r="P106" s="488">
        <v>2.2336769759450172E-2</v>
      </c>
      <c r="Q106" s="451">
        <v>984</v>
      </c>
      <c r="R106" s="480">
        <v>1.0309278350515464E-2</v>
      </c>
      <c r="S106" s="475">
        <v>14000</v>
      </c>
      <c r="T106" s="513">
        <v>5.6425447876992524E-2</v>
      </c>
    </row>
    <row r="107" spans="1:20" s="446" customFormat="1" ht="14.1" customHeight="1" x14ac:dyDescent="0.3">
      <c r="A107" s="638" t="s">
        <v>607</v>
      </c>
      <c r="B107" s="452" t="s">
        <v>608</v>
      </c>
      <c r="C107" s="452" t="s">
        <v>168</v>
      </c>
      <c r="D107" s="452" t="s">
        <v>570</v>
      </c>
      <c r="E107" s="639" t="s">
        <v>391</v>
      </c>
      <c r="F107" s="621">
        <v>221632</v>
      </c>
      <c r="G107" s="475">
        <v>3595</v>
      </c>
      <c r="H107" s="480">
        <v>1.6220581865434593E-2</v>
      </c>
      <c r="I107" s="460">
        <v>2358</v>
      </c>
      <c r="J107" s="488">
        <v>1.0639257868899799E-2</v>
      </c>
      <c r="K107" s="460">
        <v>18645</v>
      </c>
      <c r="L107" s="495">
        <v>8.4125938492636443E-2</v>
      </c>
      <c r="M107" s="460">
        <v>893</v>
      </c>
      <c r="N107" s="503">
        <v>4.0292015593416117E-3</v>
      </c>
      <c r="O107" s="507">
        <v>2649</v>
      </c>
      <c r="P107" s="488">
        <v>1.1952245163153335E-2</v>
      </c>
      <c r="Q107" s="451">
        <v>745</v>
      </c>
      <c r="R107" s="480">
        <v>3.3614279526422179E-3</v>
      </c>
      <c r="S107" s="475">
        <v>13000</v>
      </c>
      <c r="T107" s="513">
        <v>8.2874337005303958E-2</v>
      </c>
    </row>
    <row r="108" spans="1:20" s="446" customFormat="1" ht="14.1" customHeight="1" x14ac:dyDescent="0.3">
      <c r="A108" s="638" t="s">
        <v>609</v>
      </c>
      <c r="B108" s="452" t="s">
        <v>610</v>
      </c>
      <c r="C108" s="452" t="s">
        <v>168</v>
      </c>
      <c r="D108" s="452" t="s">
        <v>570</v>
      </c>
      <c r="E108" s="639" t="s">
        <v>391</v>
      </c>
      <c r="F108" s="621">
        <v>208669</v>
      </c>
      <c r="G108" s="475">
        <v>4159</v>
      </c>
      <c r="H108" s="480">
        <v>1.9931087032573118E-2</v>
      </c>
      <c r="I108" s="460">
        <v>2296</v>
      </c>
      <c r="J108" s="488">
        <v>1.1003071850634259E-2</v>
      </c>
      <c r="K108" s="460">
        <v>21367</v>
      </c>
      <c r="L108" s="495">
        <v>0.10239661856816297</v>
      </c>
      <c r="M108" s="460">
        <v>1181</v>
      </c>
      <c r="N108" s="503">
        <v>5.6596811217765938E-3</v>
      </c>
      <c r="O108" s="507">
        <v>3016</v>
      </c>
      <c r="P108" s="488">
        <v>1.4453512500658938E-2</v>
      </c>
      <c r="Q108" s="451">
        <v>619</v>
      </c>
      <c r="R108" s="480">
        <v>2.9664205032851072E-3</v>
      </c>
      <c r="S108" s="475">
        <v>14000</v>
      </c>
      <c r="T108" s="513">
        <v>7.8150294180035954E-2</v>
      </c>
    </row>
    <row r="109" spans="1:20" s="446" customFormat="1" ht="14.1" customHeight="1" x14ac:dyDescent="0.3">
      <c r="A109" s="638" t="s">
        <v>611</v>
      </c>
      <c r="B109" s="452" t="s">
        <v>612</v>
      </c>
      <c r="C109" s="452" t="s">
        <v>168</v>
      </c>
      <c r="D109" s="453" t="s">
        <v>570</v>
      </c>
      <c r="E109" s="639" t="s">
        <v>391</v>
      </c>
      <c r="F109" s="621">
        <v>415362</v>
      </c>
      <c r="G109" s="475">
        <v>4975</v>
      </c>
      <c r="H109" s="480">
        <v>1.1977503960400806E-2</v>
      </c>
      <c r="I109" s="460">
        <v>3884</v>
      </c>
      <c r="J109" s="488">
        <v>9.3508794738083895E-3</v>
      </c>
      <c r="K109" s="460">
        <v>38834</v>
      </c>
      <c r="L109" s="495">
        <v>9.3494349507176874E-2</v>
      </c>
      <c r="M109" s="460">
        <v>1788</v>
      </c>
      <c r="N109" s="503">
        <v>4.3046788102907825E-3</v>
      </c>
      <c r="O109" s="507">
        <v>3177</v>
      </c>
      <c r="P109" s="488">
        <v>7.6487497652649979E-3</v>
      </c>
      <c r="Q109" s="451">
        <v>1247</v>
      </c>
      <c r="R109" s="480">
        <v>3.0022004901748356E-3</v>
      </c>
      <c r="S109" s="475">
        <v>19000</v>
      </c>
      <c r="T109" s="513">
        <v>5.9040498674696178E-2</v>
      </c>
    </row>
    <row r="110" spans="1:20" s="446" customFormat="1" ht="14.1" customHeight="1" x14ac:dyDescent="0.3">
      <c r="A110" s="638" t="s">
        <v>613</v>
      </c>
      <c r="B110" s="452" t="s">
        <v>614</v>
      </c>
      <c r="C110" s="452" t="s">
        <v>168</v>
      </c>
      <c r="D110" s="452" t="s">
        <v>570</v>
      </c>
      <c r="E110" s="639" t="s">
        <v>391</v>
      </c>
      <c r="F110" s="621">
        <v>344184</v>
      </c>
      <c r="G110" s="475">
        <v>5539</v>
      </c>
      <c r="H110" s="480">
        <v>1.6093136229458661E-2</v>
      </c>
      <c r="I110" s="460">
        <v>3838</v>
      </c>
      <c r="J110" s="488">
        <v>1.1151012249262023E-2</v>
      </c>
      <c r="K110" s="460">
        <v>37716</v>
      </c>
      <c r="L110" s="495">
        <v>0.1095809218325082</v>
      </c>
      <c r="M110" s="460">
        <v>1633</v>
      </c>
      <c r="N110" s="503">
        <v>4.7445552378960094E-3</v>
      </c>
      <c r="O110" s="507">
        <v>3077</v>
      </c>
      <c r="P110" s="488">
        <v>8.9399855891035031E-3</v>
      </c>
      <c r="Q110" s="451">
        <v>1364</v>
      </c>
      <c r="R110" s="480">
        <v>3.9629965367361641E-3</v>
      </c>
      <c r="S110" s="475">
        <v>19000</v>
      </c>
      <c r="T110" s="513">
        <v>6.2232033775617486E-2</v>
      </c>
    </row>
    <row r="111" spans="1:20" s="446" customFormat="1" ht="14.1" customHeight="1" x14ac:dyDescent="0.3">
      <c r="A111" s="638" t="s">
        <v>615</v>
      </c>
      <c r="B111" s="452" t="s">
        <v>616</v>
      </c>
      <c r="C111" s="452" t="s">
        <v>168</v>
      </c>
      <c r="D111" s="452" t="s">
        <v>570</v>
      </c>
      <c r="E111" s="639" t="s">
        <v>391</v>
      </c>
      <c r="F111" s="621">
        <v>231991</v>
      </c>
      <c r="G111" s="475">
        <v>4355</v>
      </c>
      <c r="H111" s="480">
        <v>1.8772279959136346E-2</v>
      </c>
      <c r="I111" s="460">
        <v>2364</v>
      </c>
      <c r="J111" s="488">
        <v>1.0190050476096056E-2</v>
      </c>
      <c r="K111" s="460">
        <v>24341</v>
      </c>
      <c r="L111" s="495">
        <v>0.10492217370501442</v>
      </c>
      <c r="M111" s="460">
        <v>1203</v>
      </c>
      <c r="N111" s="503">
        <v>5.1855459910082717E-3</v>
      </c>
      <c r="O111" s="507">
        <v>2747</v>
      </c>
      <c r="P111" s="488">
        <v>1.184097658960908E-2</v>
      </c>
      <c r="Q111" s="451">
        <v>765</v>
      </c>
      <c r="R111" s="480">
        <v>3.2975417149803225E-3</v>
      </c>
      <c r="S111" s="475">
        <v>14000</v>
      </c>
      <c r="T111" s="513">
        <v>6.7812044387826773E-2</v>
      </c>
    </row>
    <row r="112" spans="1:20" s="446" customFormat="1" ht="14.1" customHeight="1" x14ac:dyDescent="0.3">
      <c r="A112" s="638" t="s">
        <v>617</v>
      </c>
      <c r="B112" s="452" t="s">
        <v>618</v>
      </c>
      <c r="C112" s="452" t="s">
        <v>168</v>
      </c>
      <c r="D112" s="452" t="s">
        <v>570</v>
      </c>
      <c r="E112" s="639" t="s">
        <v>391</v>
      </c>
      <c r="F112" s="621">
        <v>413843</v>
      </c>
      <c r="G112" s="475">
        <v>6993</v>
      </c>
      <c r="H112" s="480">
        <v>1.689771241751099E-2</v>
      </c>
      <c r="I112" s="460">
        <v>3142</v>
      </c>
      <c r="J112" s="488">
        <v>7.5922511677133601E-3</v>
      </c>
      <c r="K112" s="460">
        <v>41731</v>
      </c>
      <c r="L112" s="495">
        <v>0.10083775731376392</v>
      </c>
      <c r="M112" s="460">
        <v>2142</v>
      </c>
      <c r="N112" s="503">
        <v>5.1758758756339967E-3</v>
      </c>
      <c r="O112" s="507">
        <v>2230</v>
      </c>
      <c r="P112" s="488">
        <v>5.3885169013369802E-3</v>
      </c>
      <c r="Q112" s="451">
        <v>837</v>
      </c>
      <c r="R112" s="480">
        <v>2.0225061194704273E-3</v>
      </c>
      <c r="S112" s="475">
        <v>19000</v>
      </c>
      <c r="T112" s="513">
        <v>5.3481053633052417E-2</v>
      </c>
    </row>
    <row r="113" spans="1:20" s="446" customFormat="1" ht="14.1" customHeight="1" x14ac:dyDescent="0.3">
      <c r="A113" s="638" t="s">
        <v>619</v>
      </c>
      <c r="B113" s="452" t="s">
        <v>620</v>
      </c>
      <c r="C113" s="452" t="s">
        <v>168</v>
      </c>
      <c r="D113" s="452" t="s">
        <v>570</v>
      </c>
      <c r="E113" s="639" t="s">
        <v>391</v>
      </c>
      <c r="F113" s="621">
        <v>347548</v>
      </c>
      <c r="G113" s="475">
        <v>8142</v>
      </c>
      <c r="H113" s="480">
        <v>2.342697987040639E-2</v>
      </c>
      <c r="I113" s="460">
        <v>3756</v>
      </c>
      <c r="J113" s="488">
        <v>1.0807140308676787E-2</v>
      </c>
      <c r="K113" s="460">
        <v>40761</v>
      </c>
      <c r="L113" s="495">
        <v>0.11728164167251717</v>
      </c>
      <c r="M113" s="460">
        <v>1736</v>
      </c>
      <c r="N113" s="503">
        <v>4.9949934973010923E-3</v>
      </c>
      <c r="O113" s="507">
        <v>3604</v>
      </c>
      <c r="P113" s="488">
        <v>1.0369790647622775E-2</v>
      </c>
      <c r="Q113" s="451">
        <v>881</v>
      </c>
      <c r="R113" s="480">
        <v>2.534901653872271E-3</v>
      </c>
      <c r="S113" s="475">
        <v>23000</v>
      </c>
      <c r="T113" s="513">
        <v>7.5247498838571208E-2</v>
      </c>
    </row>
    <row r="114" spans="1:20" s="446" customFormat="1" ht="14.1" customHeight="1" x14ac:dyDescent="0.3">
      <c r="A114" s="638" t="s">
        <v>621</v>
      </c>
      <c r="B114" s="452" t="s">
        <v>622</v>
      </c>
      <c r="C114" s="452" t="s">
        <v>168</v>
      </c>
      <c r="D114" s="452" t="s">
        <v>570</v>
      </c>
      <c r="E114" s="639" t="s">
        <v>391</v>
      </c>
      <c r="F114" s="621">
        <v>239317</v>
      </c>
      <c r="G114" s="475">
        <v>4604</v>
      </c>
      <c r="H114" s="480">
        <v>1.9238081707526E-2</v>
      </c>
      <c r="I114" s="460">
        <v>2867</v>
      </c>
      <c r="J114" s="488">
        <v>1.1979926206663129E-2</v>
      </c>
      <c r="K114" s="460">
        <v>23144</v>
      </c>
      <c r="L114" s="495">
        <v>9.6708549747824016E-2</v>
      </c>
      <c r="M114" s="460">
        <v>1250</v>
      </c>
      <c r="N114" s="503">
        <v>5.2231976834073634E-3</v>
      </c>
      <c r="O114" s="507">
        <v>3829</v>
      </c>
      <c r="P114" s="488">
        <v>1.5999699143813436E-2</v>
      </c>
      <c r="Q114" s="451">
        <v>660</v>
      </c>
      <c r="R114" s="480">
        <v>2.757848376839088E-3</v>
      </c>
      <c r="S114" s="475">
        <v>17000</v>
      </c>
      <c r="T114" s="513">
        <v>8.5797487647685231E-2</v>
      </c>
    </row>
    <row r="115" spans="1:20" s="446" customFormat="1" ht="14.1" customHeight="1" x14ac:dyDescent="0.3">
      <c r="A115" s="638" t="s">
        <v>623</v>
      </c>
      <c r="B115" s="452" t="s">
        <v>624</v>
      </c>
      <c r="C115" s="452" t="s">
        <v>168</v>
      </c>
      <c r="D115" s="452" t="s">
        <v>570</v>
      </c>
      <c r="E115" s="639" t="s">
        <v>391</v>
      </c>
      <c r="F115" s="621">
        <v>359357</v>
      </c>
      <c r="G115" s="475">
        <v>4692</v>
      </c>
      <c r="H115" s="480">
        <v>1.3056653968059618E-2</v>
      </c>
      <c r="I115" s="460">
        <v>3395</v>
      </c>
      <c r="J115" s="488">
        <v>9.4474297147404945E-3</v>
      </c>
      <c r="K115" s="460">
        <v>37362</v>
      </c>
      <c r="L115" s="495">
        <v>0.10396903357942103</v>
      </c>
      <c r="M115" s="460">
        <v>1891</v>
      </c>
      <c r="N115" s="503">
        <v>5.2621766098893304E-3</v>
      </c>
      <c r="O115" s="507">
        <v>3118</v>
      </c>
      <c r="P115" s="488">
        <v>8.6766084979560711E-3</v>
      </c>
      <c r="Q115" s="451">
        <v>1199</v>
      </c>
      <c r="R115" s="480">
        <v>3.3365149419657888E-3</v>
      </c>
      <c r="S115" s="475">
        <v>18000</v>
      </c>
      <c r="T115" s="513">
        <v>5.6247011877494008E-2</v>
      </c>
    </row>
    <row r="116" spans="1:20" s="446" customFormat="1" ht="14.1" customHeight="1" x14ac:dyDescent="0.3">
      <c r="A116" s="638" t="s">
        <v>625</v>
      </c>
      <c r="B116" s="452" t="s">
        <v>626</v>
      </c>
      <c r="C116" s="452" t="s">
        <v>168</v>
      </c>
      <c r="D116" s="452" t="s">
        <v>570</v>
      </c>
      <c r="E116" s="639" t="s">
        <v>391</v>
      </c>
      <c r="F116" s="621">
        <v>209174</v>
      </c>
      <c r="G116" s="475">
        <v>5136</v>
      </c>
      <c r="H116" s="480">
        <v>2.4553720825724039E-2</v>
      </c>
      <c r="I116" s="460">
        <v>2847</v>
      </c>
      <c r="J116" s="488">
        <v>1.3610678191362215E-2</v>
      </c>
      <c r="K116" s="460">
        <v>27109</v>
      </c>
      <c r="L116" s="495">
        <v>0.12960023712316063</v>
      </c>
      <c r="M116" s="460">
        <v>1546</v>
      </c>
      <c r="N116" s="503">
        <v>7.3909759339114804E-3</v>
      </c>
      <c r="O116" s="507">
        <v>3373</v>
      </c>
      <c r="P116" s="488">
        <v>1.6125331064090184E-2</v>
      </c>
      <c r="Q116" s="451">
        <v>800</v>
      </c>
      <c r="R116" s="480">
        <v>3.8245671068105978E-3</v>
      </c>
      <c r="S116" s="475">
        <v>17000</v>
      </c>
      <c r="T116" s="513">
        <v>8.1846062000799205E-2</v>
      </c>
    </row>
    <row r="117" spans="1:20" s="446" customFormat="1" ht="14.1" customHeight="1" x14ac:dyDescent="0.3">
      <c r="A117" s="638" t="s">
        <v>627</v>
      </c>
      <c r="B117" s="452" t="s">
        <v>628</v>
      </c>
      <c r="C117" s="452" t="s">
        <v>168</v>
      </c>
      <c r="D117" s="452" t="s">
        <v>570</v>
      </c>
      <c r="E117" s="639" t="s">
        <v>391</v>
      </c>
      <c r="F117" s="621">
        <v>353171</v>
      </c>
      <c r="G117" s="475">
        <v>5086</v>
      </c>
      <c r="H117" s="480">
        <v>1.4400955910876034E-2</v>
      </c>
      <c r="I117" s="460">
        <v>2520</v>
      </c>
      <c r="J117" s="488">
        <v>7.1353536955186016E-3</v>
      </c>
      <c r="K117" s="460">
        <v>25881</v>
      </c>
      <c r="L117" s="495">
        <v>7.3281781346713065E-2</v>
      </c>
      <c r="M117" s="460">
        <v>1411</v>
      </c>
      <c r="N117" s="503">
        <v>3.9952317715780741E-3</v>
      </c>
      <c r="O117" s="507">
        <v>1948</v>
      </c>
      <c r="P117" s="488">
        <v>5.5157416662183472E-3</v>
      </c>
      <c r="Q117" s="451">
        <v>893</v>
      </c>
      <c r="R117" s="480">
        <v>2.5285201786103616E-3</v>
      </c>
      <c r="S117" s="475">
        <v>15000</v>
      </c>
      <c r="T117" s="513">
        <v>4.5184941967472865E-2</v>
      </c>
    </row>
    <row r="118" spans="1:20" s="446" customFormat="1" ht="14.1" customHeight="1" x14ac:dyDescent="0.3">
      <c r="A118" s="638" t="s">
        <v>629</v>
      </c>
      <c r="B118" s="452" t="s">
        <v>630</v>
      </c>
      <c r="C118" s="452" t="s">
        <v>168</v>
      </c>
      <c r="D118" s="452" t="s">
        <v>570</v>
      </c>
      <c r="E118" s="639" t="s">
        <v>391</v>
      </c>
      <c r="F118" s="621">
        <v>319979</v>
      </c>
      <c r="G118" s="475">
        <v>5783</v>
      </c>
      <c r="H118" s="480">
        <v>1.8073061044631054E-2</v>
      </c>
      <c r="I118" s="460">
        <v>3067</v>
      </c>
      <c r="J118" s="488">
        <v>9.5850040158885434E-3</v>
      </c>
      <c r="K118" s="460">
        <v>34525</v>
      </c>
      <c r="L118" s="495">
        <v>0.10789770578694227</v>
      </c>
      <c r="M118" s="460">
        <v>1737</v>
      </c>
      <c r="N118" s="503">
        <v>5.4284812440816427E-3</v>
      </c>
      <c r="O118" s="507">
        <v>3101</v>
      </c>
      <c r="P118" s="488">
        <v>9.6912609890024027E-3</v>
      </c>
      <c r="Q118" s="451">
        <v>1090</v>
      </c>
      <c r="R118" s="480">
        <v>3.4064735498267073E-3</v>
      </c>
      <c r="S118" s="475">
        <v>19000</v>
      </c>
      <c r="T118" s="513">
        <v>6.8606918466093736E-2</v>
      </c>
    </row>
    <row r="119" spans="1:20" s="446" customFormat="1" ht="14.1" customHeight="1" x14ac:dyDescent="0.3">
      <c r="A119" s="638" t="s">
        <v>631</v>
      </c>
      <c r="B119" s="452" t="s">
        <v>632</v>
      </c>
      <c r="C119" s="452" t="s">
        <v>168</v>
      </c>
      <c r="D119" s="452" t="s">
        <v>570</v>
      </c>
      <c r="E119" s="639" t="s">
        <v>391</v>
      </c>
      <c r="F119" s="621">
        <v>405040</v>
      </c>
      <c r="G119" s="475">
        <v>5477</v>
      </c>
      <c r="H119" s="480">
        <v>1.3522121271973138E-2</v>
      </c>
      <c r="I119" s="460">
        <v>3458</v>
      </c>
      <c r="J119" s="488">
        <v>8.5374284021331234E-3</v>
      </c>
      <c r="K119" s="460">
        <v>33200</v>
      </c>
      <c r="L119" s="495">
        <v>8.1967213114754092E-2</v>
      </c>
      <c r="M119" s="460">
        <v>1504</v>
      </c>
      <c r="N119" s="503">
        <v>3.7132135097768123E-3</v>
      </c>
      <c r="O119" s="507">
        <v>3859</v>
      </c>
      <c r="P119" s="488">
        <v>9.5274540786095194E-3</v>
      </c>
      <c r="Q119" s="451">
        <v>1024</v>
      </c>
      <c r="R119" s="480">
        <v>2.5281453683586807E-3</v>
      </c>
      <c r="S119" s="475">
        <v>19000</v>
      </c>
      <c r="T119" s="513">
        <v>5.7622029811818583E-2</v>
      </c>
    </row>
    <row r="120" spans="1:20" s="446" customFormat="1" ht="14.1" customHeight="1" x14ac:dyDescent="0.3">
      <c r="A120" s="638" t="s">
        <v>633</v>
      </c>
      <c r="B120" s="452" t="s">
        <v>634</v>
      </c>
      <c r="C120" s="452" t="s">
        <v>168</v>
      </c>
      <c r="D120" s="452" t="s">
        <v>570</v>
      </c>
      <c r="E120" s="639" t="s">
        <v>391</v>
      </c>
      <c r="F120" s="621">
        <v>300553</v>
      </c>
      <c r="G120" s="475">
        <v>4637</v>
      </c>
      <c r="H120" s="480">
        <v>1.5428227301008474E-2</v>
      </c>
      <c r="I120" s="460">
        <v>2756</v>
      </c>
      <c r="J120" s="488">
        <v>9.1697637355142025E-3</v>
      </c>
      <c r="K120" s="460">
        <v>22826</v>
      </c>
      <c r="L120" s="495">
        <v>7.5946671635285623E-2</v>
      </c>
      <c r="M120" s="460">
        <v>1273</v>
      </c>
      <c r="N120" s="503">
        <v>4.2355258473547094E-3</v>
      </c>
      <c r="O120" s="507">
        <v>2854</v>
      </c>
      <c r="P120" s="488">
        <v>9.4958293545564336E-3</v>
      </c>
      <c r="Q120" s="451">
        <v>953</v>
      </c>
      <c r="R120" s="480">
        <v>3.1708217851759922E-3</v>
      </c>
      <c r="S120" s="475">
        <v>16000</v>
      </c>
      <c r="T120" s="513">
        <v>5.9292638818890638E-2</v>
      </c>
    </row>
    <row r="121" spans="1:20" s="446" customFormat="1" ht="14.1" customHeight="1" x14ac:dyDescent="0.3">
      <c r="A121" s="638" t="s">
        <v>635</v>
      </c>
      <c r="B121" s="452" t="s">
        <v>636</v>
      </c>
      <c r="C121" s="452" t="s">
        <v>637</v>
      </c>
      <c r="D121" s="452" t="s">
        <v>434</v>
      </c>
      <c r="E121" s="639" t="s">
        <v>391</v>
      </c>
      <c r="F121" s="621">
        <v>317177</v>
      </c>
      <c r="G121" s="475">
        <v>9517</v>
      </c>
      <c r="H121" s="480">
        <v>3.0005328255201354E-2</v>
      </c>
      <c r="I121" s="460">
        <v>6117</v>
      </c>
      <c r="J121" s="488">
        <v>1.9285761577920214E-2</v>
      </c>
      <c r="K121" s="460">
        <v>43119</v>
      </c>
      <c r="L121" s="495">
        <v>0.13594617516402513</v>
      </c>
      <c r="M121" s="460">
        <v>2536</v>
      </c>
      <c r="N121" s="503">
        <v>7.9955356157602846E-3</v>
      </c>
      <c r="O121" s="507">
        <v>5654</v>
      </c>
      <c r="P121" s="488">
        <v>1.7826008821572814E-2</v>
      </c>
      <c r="Q121" s="451">
        <v>1823</v>
      </c>
      <c r="R121" s="480">
        <v>5.7475794272598578E-3</v>
      </c>
      <c r="S121" s="475">
        <v>32000</v>
      </c>
      <c r="T121" s="513">
        <v>0.11101551441813994</v>
      </c>
    </row>
    <row r="122" spans="1:20" s="446" customFormat="1" ht="14.1" customHeight="1" x14ac:dyDescent="0.3">
      <c r="A122" s="638" t="s">
        <v>638</v>
      </c>
      <c r="B122" s="452" t="s">
        <v>639</v>
      </c>
      <c r="C122" s="452" t="s">
        <v>637</v>
      </c>
      <c r="D122" s="452" t="s">
        <v>434</v>
      </c>
      <c r="E122" s="639" t="s">
        <v>391</v>
      </c>
      <c r="F122" s="621">
        <v>207544</v>
      </c>
      <c r="G122" s="475">
        <v>6672</v>
      </c>
      <c r="H122" s="480">
        <v>3.2147400069382881E-2</v>
      </c>
      <c r="I122" s="460">
        <v>3801</v>
      </c>
      <c r="J122" s="488">
        <v>1.8314188798519832E-2</v>
      </c>
      <c r="K122" s="460">
        <v>28573</v>
      </c>
      <c r="L122" s="495">
        <v>0.13767201171799714</v>
      </c>
      <c r="M122" s="460">
        <v>1947</v>
      </c>
      <c r="N122" s="503">
        <v>9.3811432756427549E-3</v>
      </c>
      <c r="O122" s="507">
        <v>3966</v>
      </c>
      <c r="P122" s="488">
        <v>1.9109200940523454E-2</v>
      </c>
      <c r="Q122" s="451">
        <v>1281</v>
      </c>
      <c r="R122" s="480">
        <v>6.1721851751917666E-3</v>
      </c>
      <c r="S122" s="475">
        <v>22000</v>
      </c>
      <c r="T122" s="513">
        <v>0.11535960735784551</v>
      </c>
    </row>
    <row r="123" spans="1:20" s="446" customFormat="1" ht="14.1" customHeight="1" x14ac:dyDescent="0.3">
      <c r="A123" s="638" t="s">
        <v>640</v>
      </c>
      <c r="B123" s="452" t="s">
        <v>641</v>
      </c>
      <c r="C123" s="452" t="s">
        <v>637</v>
      </c>
      <c r="D123" s="452" t="s">
        <v>434</v>
      </c>
      <c r="E123" s="639" t="s">
        <v>391</v>
      </c>
      <c r="F123" s="621">
        <v>677745</v>
      </c>
      <c r="G123" s="475">
        <v>15294</v>
      </c>
      <c r="H123" s="480">
        <v>2.2566009339795939E-2</v>
      </c>
      <c r="I123" s="460">
        <v>8439</v>
      </c>
      <c r="J123" s="488">
        <v>1.2451585773410354E-2</v>
      </c>
      <c r="K123" s="460">
        <v>67839</v>
      </c>
      <c r="L123" s="495">
        <v>0.10009516853683907</v>
      </c>
      <c r="M123" s="460">
        <v>4514</v>
      </c>
      <c r="N123" s="503">
        <v>6.6603220975440611E-3</v>
      </c>
      <c r="O123" s="507">
        <v>7313</v>
      </c>
      <c r="P123" s="488">
        <v>1.0790193952002597E-2</v>
      </c>
      <c r="Q123" s="451">
        <v>4294</v>
      </c>
      <c r="R123" s="480">
        <v>6.3357162354572881E-3</v>
      </c>
      <c r="S123" s="475">
        <v>50000</v>
      </c>
      <c r="T123" s="513">
        <v>8.9969968024673358E-2</v>
      </c>
    </row>
    <row r="124" spans="1:20" s="446" customFormat="1" ht="14.1" customHeight="1" x14ac:dyDescent="0.3">
      <c r="A124" s="638" t="s">
        <v>642</v>
      </c>
      <c r="B124" s="452" t="s">
        <v>643</v>
      </c>
      <c r="C124" s="452" t="s">
        <v>637</v>
      </c>
      <c r="D124" s="452" t="s">
        <v>434</v>
      </c>
      <c r="E124" s="639" t="s">
        <v>391</v>
      </c>
      <c r="F124" s="621">
        <v>248764</v>
      </c>
      <c r="G124" s="475">
        <v>7645</v>
      </c>
      <c r="H124" s="480">
        <v>3.0731938704957308E-2</v>
      </c>
      <c r="I124" s="460">
        <v>4517</v>
      </c>
      <c r="J124" s="488">
        <v>1.8157772024891061E-2</v>
      </c>
      <c r="K124" s="460">
        <v>33679</v>
      </c>
      <c r="L124" s="495">
        <v>0.13538534514640382</v>
      </c>
      <c r="M124" s="460">
        <v>1990</v>
      </c>
      <c r="N124" s="503">
        <v>7.9995497740830666E-3</v>
      </c>
      <c r="O124" s="507">
        <v>4005</v>
      </c>
      <c r="P124" s="488">
        <v>1.6099596404624463E-2</v>
      </c>
      <c r="Q124" s="451">
        <v>1877</v>
      </c>
      <c r="R124" s="480">
        <v>7.5453039828914156E-3</v>
      </c>
      <c r="S124" s="475">
        <v>25000</v>
      </c>
      <c r="T124" s="513">
        <v>0.10520645715151414</v>
      </c>
    </row>
    <row r="125" spans="1:20" s="446" customFormat="1" ht="14.1" customHeight="1" x14ac:dyDescent="0.3">
      <c r="A125" s="638" t="s">
        <v>644</v>
      </c>
      <c r="B125" s="452" t="s">
        <v>645</v>
      </c>
      <c r="C125" s="452" t="s">
        <v>637</v>
      </c>
      <c r="D125" s="452" t="s">
        <v>434</v>
      </c>
      <c r="E125" s="639" t="s">
        <v>391</v>
      </c>
      <c r="F125" s="621">
        <v>239865</v>
      </c>
      <c r="G125" s="475">
        <v>8170</v>
      </c>
      <c r="H125" s="480">
        <v>3.4060825881224853E-2</v>
      </c>
      <c r="I125" s="460">
        <v>4670</v>
      </c>
      <c r="J125" s="488">
        <v>1.946928480603673E-2</v>
      </c>
      <c r="K125" s="460">
        <v>34146</v>
      </c>
      <c r="L125" s="495">
        <v>0.14235507472953537</v>
      </c>
      <c r="M125" s="460">
        <v>2159</v>
      </c>
      <c r="N125" s="503">
        <v>9.0008963375231895E-3</v>
      </c>
      <c r="O125" s="507">
        <v>4232</v>
      </c>
      <c r="P125" s="488">
        <v>1.764325766577033E-2</v>
      </c>
      <c r="Q125" s="451">
        <v>2006</v>
      </c>
      <c r="R125" s="480">
        <v>8.3630375419506808E-3</v>
      </c>
      <c r="S125" s="475">
        <v>27000</v>
      </c>
      <c r="T125" s="513">
        <v>0.12071948814937025</v>
      </c>
    </row>
    <row r="126" spans="1:20" s="446" customFormat="1" ht="14.1" customHeight="1" x14ac:dyDescent="0.3">
      <c r="A126" s="638" t="s">
        <v>646</v>
      </c>
      <c r="B126" s="452" t="s">
        <v>647</v>
      </c>
      <c r="C126" s="452" t="s">
        <v>637</v>
      </c>
      <c r="D126" s="452" t="s">
        <v>434</v>
      </c>
      <c r="E126" s="639" t="s">
        <v>391</v>
      </c>
      <c r="F126" s="621">
        <v>295749</v>
      </c>
      <c r="G126" s="475">
        <v>8961</v>
      </c>
      <c r="H126" s="480">
        <v>3.0299341671484941E-2</v>
      </c>
      <c r="I126" s="460">
        <v>5008</v>
      </c>
      <c r="J126" s="488">
        <v>1.6933277880905769E-2</v>
      </c>
      <c r="K126" s="460">
        <v>34992</v>
      </c>
      <c r="L126" s="495">
        <v>0.1183165454490125</v>
      </c>
      <c r="M126" s="460">
        <v>2471</v>
      </c>
      <c r="N126" s="503">
        <v>8.355057836205701E-3</v>
      </c>
      <c r="O126" s="507">
        <v>5077</v>
      </c>
      <c r="P126" s="488">
        <v>1.7166583826149877E-2</v>
      </c>
      <c r="Q126" s="451">
        <v>2235</v>
      </c>
      <c r="R126" s="480">
        <v>7.5570838785591838E-3</v>
      </c>
      <c r="S126" s="475">
        <v>30000</v>
      </c>
      <c r="T126" s="513">
        <v>0.11420000989733418</v>
      </c>
    </row>
    <row r="127" spans="1:20" s="446" customFormat="1" ht="14.1" customHeight="1" x14ac:dyDescent="0.3">
      <c r="A127" s="638" t="s">
        <v>648</v>
      </c>
      <c r="B127" s="452" t="s">
        <v>649</v>
      </c>
      <c r="C127" s="452" t="s">
        <v>637</v>
      </c>
      <c r="D127" s="452" t="s">
        <v>434</v>
      </c>
      <c r="E127" s="639" t="s">
        <v>391</v>
      </c>
      <c r="F127" s="621">
        <v>317863</v>
      </c>
      <c r="G127" s="475">
        <v>11559</v>
      </c>
      <c r="H127" s="480">
        <v>3.6364723166898948E-2</v>
      </c>
      <c r="I127" s="460">
        <v>6812</v>
      </c>
      <c r="J127" s="488">
        <v>2.1430616334710238E-2</v>
      </c>
      <c r="K127" s="460">
        <v>47496</v>
      </c>
      <c r="L127" s="495">
        <v>0.14942286456743945</v>
      </c>
      <c r="M127" s="460">
        <v>3636</v>
      </c>
      <c r="N127" s="503">
        <v>1.1438890339548799E-2</v>
      </c>
      <c r="O127" s="507">
        <v>7340</v>
      </c>
      <c r="P127" s="488">
        <v>2.3091709321311382E-2</v>
      </c>
      <c r="Q127" s="451">
        <v>2196</v>
      </c>
      <c r="R127" s="480">
        <v>6.9086367397274929E-3</v>
      </c>
      <c r="S127" s="475">
        <v>40000</v>
      </c>
      <c r="T127" s="513">
        <v>0.1359633170970472</v>
      </c>
    </row>
    <row r="128" spans="1:20" s="446" customFormat="1" ht="14.1" customHeight="1" x14ac:dyDescent="0.3">
      <c r="A128" s="638" t="s">
        <v>650</v>
      </c>
      <c r="B128" s="452" t="s">
        <v>651</v>
      </c>
      <c r="C128" s="452" t="s">
        <v>637</v>
      </c>
      <c r="D128" s="452" t="s">
        <v>434</v>
      </c>
      <c r="E128" s="639" t="s">
        <v>391</v>
      </c>
      <c r="F128" s="621">
        <v>230776</v>
      </c>
      <c r="G128" s="475">
        <v>8533</v>
      </c>
      <c r="H128" s="480">
        <v>3.6975248726037371E-2</v>
      </c>
      <c r="I128" s="460">
        <v>4598</v>
      </c>
      <c r="J128" s="488">
        <v>1.9924082226921342E-2</v>
      </c>
      <c r="K128" s="460">
        <v>36611</v>
      </c>
      <c r="L128" s="495">
        <v>0.15864301313828127</v>
      </c>
      <c r="M128" s="460">
        <v>2311</v>
      </c>
      <c r="N128" s="503">
        <v>1.0014039588172081E-2</v>
      </c>
      <c r="O128" s="507">
        <v>4472</v>
      </c>
      <c r="P128" s="488">
        <v>1.9378098242451555E-2</v>
      </c>
      <c r="Q128" s="451">
        <v>2015</v>
      </c>
      <c r="R128" s="480">
        <v>8.7314105452906722E-3</v>
      </c>
      <c r="S128" s="475">
        <v>28000</v>
      </c>
      <c r="T128" s="513">
        <v>0.12328447452194244</v>
      </c>
    </row>
    <row r="129" spans="1:20" s="446" customFormat="1" ht="14.1" customHeight="1" x14ac:dyDescent="0.3">
      <c r="A129" s="638" t="s">
        <v>652</v>
      </c>
      <c r="B129" s="452" t="s">
        <v>653</v>
      </c>
      <c r="C129" s="452" t="s">
        <v>637</v>
      </c>
      <c r="D129" s="452" t="s">
        <v>434</v>
      </c>
      <c r="E129" s="639" t="s">
        <v>391</v>
      </c>
      <c r="F129" s="621">
        <v>243834</v>
      </c>
      <c r="G129" s="475">
        <v>7920</v>
      </c>
      <c r="H129" s="480">
        <v>3.2481114200644701E-2</v>
      </c>
      <c r="I129" s="460">
        <v>4744</v>
      </c>
      <c r="J129" s="488">
        <v>1.9455859314123542E-2</v>
      </c>
      <c r="K129" s="460">
        <v>34393</v>
      </c>
      <c r="L129" s="495">
        <v>0.14105087887661277</v>
      </c>
      <c r="M129" s="460">
        <v>2212</v>
      </c>
      <c r="N129" s="503">
        <v>9.0717455317962225E-3</v>
      </c>
      <c r="O129" s="507">
        <v>5565</v>
      </c>
      <c r="P129" s="488">
        <v>2.2822904106892396E-2</v>
      </c>
      <c r="Q129" s="451">
        <v>1614</v>
      </c>
      <c r="R129" s="480">
        <v>6.6192573636162308E-3</v>
      </c>
      <c r="S129" s="475">
        <v>28000</v>
      </c>
      <c r="T129" s="513">
        <v>0.11785553436962021</v>
      </c>
    </row>
    <row r="130" spans="1:20" s="446" customFormat="1" ht="14.1" customHeight="1" x14ac:dyDescent="0.3">
      <c r="A130" s="638" t="s">
        <v>654</v>
      </c>
      <c r="B130" s="452" t="s">
        <v>655</v>
      </c>
      <c r="C130" s="452" t="s">
        <v>637</v>
      </c>
      <c r="D130" s="452" t="s">
        <v>434</v>
      </c>
      <c r="E130" s="639" t="s">
        <v>391</v>
      </c>
      <c r="F130" s="621">
        <v>328773</v>
      </c>
      <c r="G130" s="475">
        <v>12988</v>
      </c>
      <c r="H130" s="480">
        <v>3.9504460524434792E-2</v>
      </c>
      <c r="I130" s="460">
        <v>6850</v>
      </c>
      <c r="J130" s="488">
        <v>2.0835044240250872E-2</v>
      </c>
      <c r="K130" s="460">
        <v>52437</v>
      </c>
      <c r="L130" s="495">
        <v>0.1594930240621949</v>
      </c>
      <c r="M130" s="460">
        <v>3609</v>
      </c>
      <c r="N130" s="503">
        <v>1.0977178782929255E-2</v>
      </c>
      <c r="O130" s="507">
        <v>7624</v>
      </c>
      <c r="P130" s="488">
        <v>2.318925215878433E-2</v>
      </c>
      <c r="Q130" s="451">
        <v>2580</v>
      </c>
      <c r="R130" s="480">
        <v>7.8473597284448547E-3</v>
      </c>
      <c r="S130" s="475">
        <v>42000</v>
      </c>
      <c r="T130" s="513">
        <v>0.12699871791770484</v>
      </c>
    </row>
    <row r="131" spans="1:20" s="446" customFormat="1" ht="14.1" customHeight="1" x14ac:dyDescent="0.3">
      <c r="A131" s="638" t="s">
        <v>656</v>
      </c>
      <c r="B131" s="452" t="s">
        <v>657</v>
      </c>
      <c r="C131" s="452" t="s">
        <v>658</v>
      </c>
      <c r="D131" s="452" t="s">
        <v>399</v>
      </c>
      <c r="E131" s="639" t="s">
        <v>391</v>
      </c>
      <c r="F131" s="621">
        <v>180633</v>
      </c>
      <c r="G131" s="475">
        <v>4403</v>
      </c>
      <c r="H131" s="480">
        <v>2.4375390986143174E-2</v>
      </c>
      <c r="I131" s="460">
        <v>2942</v>
      </c>
      <c r="J131" s="488">
        <v>1.6287167903982106E-2</v>
      </c>
      <c r="K131" s="460">
        <v>24436</v>
      </c>
      <c r="L131" s="495">
        <v>0.13527982151655568</v>
      </c>
      <c r="M131" s="460">
        <v>1130</v>
      </c>
      <c r="N131" s="503">
        <v>6.2557782907885053E-3</v>
      </c>
      <c r="O131" s="507">
        <v>3575</v>
      </c>
      <c r="P131" s="488">
        <v>1.9791510964220271E-2</v>
      </c>
      <c r="Q131" s="451">
        <v>908</v>
      </c>
      <c r="R131" s="480">
        <v>5.0267669805627987E-3</v>
      </c>
      <c r="S131" s="475">
        <v>16000</v>
      </c>
      <c r="T131" s="513">
        <v>9.0009000900090008E-2</v>
      </c>
    </row>
    <row r="132" spans="1:20" s="446" customFormat="1" ht="14.1" customHeight="1" x14ac:dyDescent="0.3">
      <c r="A132" s="638" t="s">
        <v>659</v>
      </c>
      <c r="B132" s="452" t="s">
        <v>660</v>
      </c>
      <c r="C132" s="452" t="s">
        <v>658</v>
      </c>
      <c r="D132" s="452" t="s">
        <v>399</v>
      </c>
      <c r="E132" s="639" t="s">
        <v>391</v>
      </c>
      <c r="F132" s="621">
        <v>121027</v>
      </c>
      <c r="G132" s="475">
        <v>3795</v>
      </c>
      <c r="H132" s="480">
        <v>3.1356639427565752E-2</v>
      </c>
      <c r="I132" s="460">
        <v>2489</v>
      </c>
      <c r="J132" s="488">
        <v>2.0565658902558934E-2</v>
      </c>
      <c r="K132" s="460">
        <v>18182</v>
      </c>
      <c r="L132" s="495">
        <v>0.15023094020342567</v>
      </c>
      <c r="M132" s="460">
        <v>1077</v>
      </c>
      <c r="N132" s="503">
        <v>8.8988407545423746E-3</v>
      </c>
      <c r="O132" s="507">
        <v>3154</v>
      </c>
      <c r="P132" s="488">
        <v>2.6060300594082313E-2</v>
      </c>
      <c r="Q132" s="451">
        <v>663</v>
      </c>
      <c r="R132" s="480">
        <v>5.4781164533533842E-3</v>
      </c>
      <c r="S132" s="475">
        <v>14000</v>
      </c>
      <c r="T132" s="513">
        <v>0.11305092136500912</v>
      </c>
    </row>
    <row r="133" spans="1:20" s="446" customFormat="1" ht="14.1" customHeight="1" x14ac:dyDescent="0.3">
      <c r="A133" s="638" t="s">
        <v>661</v>
      </c>
      <c r="B133" s="452" t="s">
        <v>662</v>
      </c>
      <c r="C133" s="452" t="s">
        <v>658</v>
      </c>
      <c r="D133" s="452" t="s">
        <v>399</v>
      </c>
      <c r="E133" s="639" t="s">
        <v>391</v>
      </c>
      <c r="F133" s="621">
        <v>143997</v>
      </c>
      <c r="G133" s="475">
        <v>3973</v>
      </c>
      <c r="H133" s="480">
        <v>2.7590852587206678E-2</v>
      </c>
      <c r="I133" s="460">
        <v>2722</v>
      </c>
      <c r="J133" s="488">
        <v>1.8903171593852651E-2</v>
      </c>
      <c r="K133" s="460">
        <v>20605</v>
      </c>
      <c r="L133" s="495">
        <v>0.14309325888733793</v>
      </c>
      <c r="M133" s="460">
        <v>1481</v>
      </c>
      <c r="N133" s="503">
        <v>1.0284936491732467E-2</v>
      </c>
      <c r="O133" s="507">
        <v>3246</v>
      </c>
      <c r="P133" s="488">
        <v>2.2542136294506136E-2</v>
      </c>
      <c r="Q133" s="451">
        <v>721</v>
      </c>
      <c r="R133" s="480">
        <v>5.0070487579602354E-3</v>
      </c>
      <c r="S133" s="475">
        <v>15000</v>
      </c>
      <c r="T133" s="513">
        <v>0.11068476977567887</v>
      </c>
    </row>
    <row r="134" spans="1:20" s="446" customFormat="1" ht="14.1" customHeight="1" x14ac:dyDescent="0.3">
      <c r="A134" s="638" t="s">
        <v>663</v>
      </c>
      <c r="B134" s="452" t="s">
        <v>664</v>
      </c>
      <c r="C134" s="452" t="s">
        <v>658</v>
      </c>
      <c r="D134" s="452" t="s">
        <v>399</v>
      </c>
      <c r="E134" s="639" t="s">
        <v>391</v>
      </c>
      <c r="F134" s="621">
        <v>121081</v>
      </c>
      <c r="G134" s="475">
        <v>4367</v>
      </c>
      <c r="H134" s="480">
        <v>3.6066765223280284E-2</v>
      </c>
      <c r="I134" s="460">
        <v>2704</v>
      </c>
      <c r="J134" s="488">
        <v>2.233215781171282E-2</v>
      </c>
      <c r="K134" s="460">
        <v>21164</v>
      </c>
      <c r="L134" s="495">
        <v>0.17479208133398302</v>
      </c>
      <c r="M134" s="460">
        <v>1597</v>
      </c>
      <c r="N134" s="503">
        <v>1.3189517760837786E-2</v>
      </c>
      <c r="O134" s="507">
        <v>3497</v>
      </c>
      <c r="P134" s="488">
        <v>2.8881492554570908E-2</v>
      </c>
      <c r="Q134" s="451">
        <v>733</v>
      </c>
      <c r="R134" s="480">
        <v>6.0537986967401985E-3</v>
      </c>
      <c r="S134" s="475">
        <v>16000</v>
      </c>
      <c r="T134" s="513">
        <v>0.13753029964414035</v>
      </c>
    </row>
    <row r="135" spans="1:20" s="446" customFormat="1" ht="14.1" customHeight="1" x14ac:dyDescent="0.3">
      <c r="A135" s="638" t="s">
        <v>665</v>
      </c>
      <c r="B135" s="452" t="s">
        <v>666</v>
      </c>
      <c r="C135" s="452" t="s">
        <v>658</v>
      </c>
      <c r="D135" s="452" t="s">
        <v>399</v>
      </c>
      <c r="E135" s="639" t="s">
        <v>391</v>
      </c>
      <c r="F135" s="621">
        <v>83755</v>
      </c>
      <c r="G135" s="475">
        <v>3094</v>
      </c>
      <c r="H135" s="480">
        <v>3.6941078144588385E-2</v>
      </c>
      <c r="I135" s="460">
        <v>1784</v>
      </c>
      <c r="J135" s="488">
        <v>2.1300220882335383E-2</v>
      </c>
      <c r="K135" s="460">
        <v>13830</v>
      </c>
      <c r="L135" s="495">
        <v>0.16512447018088472</v>
      </c>
      <c r="M135" s="460">
        <v>1190</v>
      </c>
      <c r="N135" s="503">
        <v>1.4208106978687839E-2</v>
      </c>
      <c r="O135" s="507">
        <v>2174</v>
      </c>
      <c r="P135" s="488">
        <v>2.5956659303922155E-2</v>
      </c>
      <c r="Q135" s="451">
        <v>645</v>
      </c>
      <c r="R135" s="480">
        <v>7.7010327741627365E-3</v>
      </c>
      <c r="S135" s="475">
        <v>11000</v>
      </c>
      <c r="T135" s="513">
        <v>0.12990233706113677</v>
      </c>
    </row>
    <row r="136" spans="1:20" s="446" customFormat="1" ht="14.1" customHeight="1" x14ac:dyDescent="0.3">
      <c r="A136" s="638" t="s">
        <v>667</v>
      </c>
      <c r="B136" s="452" t="s">
        <v>668</v>
      </c>
      <c r="C136" s="452" t="s">
        <v>658</v>
      </c>
      <c r="D136" s="452" t="s">
        <v>399</v>
      </c>
      <c r="E136" s="639" t="s">
        <v>391</v>
      </c>
      <c r="F136" s="621">
        <v>106674</v>
      </c>
      <c r="G136" s="475">
        <v>3020</v>
      </c>
      <c r="H136" s="480">
        <v>2.83105536494366E-2</v>
      </c>
      <c r="I136" s="460">
        <v>1775</v>
      </c>
      <c r="J136" s="488">
        <v>1.6639481035678798E-2</v>
      </c>
      <c r="K136" s="460">
        <v>15532</v>
      </c>
      <c r="L136" s="495">
        <v>0.14560248982882426</v>
      </c>
      <c r="M136" s="460">
        <v>832</v>
      </c>
      <c r="N136" s="503">
        <v>7.7994637868646528E-3</v>
      </c>
      <c r="O136" s="507">
        <v>2589</v>
      </c>
      <c r="P136" s="488">
        <v>2.4270206423308398E-2</v>
      </c>
      <c r="Q136" s="451">
        <v>499</v>
      </c>
      <c r="R136" s="480">
        <v>4.6778034010161798E-3</v>
      </c>
      <c r="S136" s="475">
        <v>11000</v>
      </c>
      <c r="T136" s="513">
        <v>0.11269568068191133</v>
      </c>
    </row>
    <row r="137" spans="1:20" s="446" customFormat="1" ht="14.1" customHeight="1" x14ac:dyDescent="0.3">
      <c r="A137" s="638" t="s">
        <v>669</v>
      </c>
      <c r="B137" s="452" t="s">
        <v>670</v>
      </c>
      <c r="C137" s="452" t="s">
        <v>658</v>
      </c>
      <c r="D137" s="452" t="s">
        <v>399</v>
      </c>
      <c r="E137" s="639" t="s">
        <v>391</v>
      </c>
      <c r="F137" s="621">
        <v>130012</v>
      </c>
      <c r="G137" s="475">
        <v>5098</v>
      </c>
      <c r="H137" s="480">
        <v>3.9211765067839889E-2</v>
      </c>
      <c r="I137" s="460">
        <v>3165</v>
      </c>
      <c r="J137" s="488">
        <v>2.4343906716303109E-2</v>
      </c>
      <c r="K137" s="460">
        <v>22390</v>
      </c>
      <c r="L137" s="495">
        <v>0.17221487247331016</v>
      </c>
      <c r="M137" s="460">
        <v>1781</v>
      </c>
      <c r="N137" s="503">
        <v>1.3698735501338337E-2</v>
      </c>
      <c r="O137" s="507">
        <v>3850</v>
      </c>
      <c r="P137" s="488">
        <v>2.961265113989478E-2</v>
      </c>
      <c r="Q137" s="451">
        <v>1034</v>
      </c>
      <c r="R137" s="480">
        <v>7.9531120204288843E-3</v>
      </c>
      <c r="S137" s="475">
        <v>19000</v>
      </c>
      <c r="T137" s="513">
        <v>0.15038903268191137</v>
      </c>
    </row>
    <row r="138" spans="1:20" s="446" customFormat="1" ht="14.1" customHeight="1" x14ac:dyDescent="0.3">
      <c r="A138" s="638" t="s">
        <v>671</v>
      </c>
      <c r="B138" s="452" t="s">
        <v>672</v>
      </c>
      <c r="C138" s="452" t="s">
        <v>658</v>
      </c>
      <c r="D138" s="452" t="s">
        <v>399</v>
      </c>
      <c r="E138" s="639" t="s">
        <v>391</v>
      </c>
      <c r="F138" s="621">
        <v>189996</v>
      </c>
      <c r="G138" s="475">
        <v>8224</v>
      </c>
      <c r="H138" s="480">
        <v>4.328512179203773E-2</v>
      </c>
      <c r="I138" s="460">
        <v>5582</v>
      </c>
      <c r="J138" s="488">
        <v>2.9379565885597592E-2</v>
      </c>
      <c r="K138" s="460">
        <v>35641</v>
      </c>
      <c r="L138" s="495">
        <v>0.18758815975073159</v>
      </c>
      <c r="M138" s="460">
        <v>3388</v>
      </c>
      <c r="N138" s="503">
        <v>1.783195435693383E-2</v>
      </c>
      <c r="O138" s="507">
        <v>6978</v>
      </c>
      <c r="P138" s="488">
        <v>3.6727088991347183E-2</v>
      </c>
      <c r="Q138" s="451">
        <v>1420</v>
      </c>
      <c r="R138" s="480">
        <v>7.4738415545590429E-3</v>
      </c>
      <c r="S138" s="475">
        <v>32000</v>
      </c>
      <c r="T138" s="513">
        <v>0.17812512176521997</v>
      </c>
    </row>
    <row r="139" spans="1:20" s="446" customFormat="1" ht="14.1" customHeight="1" x14ac:dyDescent="0.3">
      <c r="A139" s="638" t="s">
        <v>673</v>
      </c>
      <c r="B139" s="452" t="s">
        <v>674</v>
      </c>
      <c r="C139" s="452" t="s">
        <v>658</v>
      </c>
      <c r="D139" s="452" t="s">
        <v>399</v>
      </c>
      <c r="E139" s="639" t="s">
        <v>391</v>
      </c>
      <c r="F139" s="621">
        <v>230084</v>
      </c>
      <c r="G139" s="475">
        <v>6110</v>
      </c>
      <c r="H139" s="480">
        <v>2.6555518853983762E-2</v>
      </c>
      <c r="I139" s="460">
        <v>3583</v>
      </c>
      <c r="J139" s="488">
        <v>1.5572573494897516E-2</v>
      </c>
      <c r="K139" s="460">
        <v>27634</v>
      </c>
      <c r="L139" s="495">
        <v>0.12010396203125814</v>
      </c>
      <c r="M139" s="460">
        <v>2266</v>
      </c>
      <c r="N139" s="503">
        <v>9.8485770414283476E-3</v>
      </c>
      <c r="O139" s="507">
        <v>4206</v>
      </c>
      <c r="P139" s="488">
        <v>1.8280280245475566E-2</v>
      </c>
      <c r="Q139" s="451">
        <v>1415</v>
      </c>
      <c r="R139" s="480">
        <v>6.1499278524365011E-3</v>
      </c>
      <c r="S139" s="475">
        <v>22000</v>
      </c>
      <c r="T139" s="513">
        <v>0.10247237903601439</v>
      </c>
    </row>
    <row r="140" spans="1:20" s="446" customFormat="1" ht="14.1" customHeight="1" x14ac:dyDescent="0.3">
      <c r="A140" s="638" t="s">
        <v>675</v>
      </c>
      <c r="B140" s="452" t="s">
        <v>676</v>
      </c>
      <c r="C140" s="452" t="s">
        <v>658</v>
      </c>
      <c r="D140" s="452" t="s">
        <v>399</v>
      </c>
      <c r="E140" s="639" t="s">
        <v>391</v>
      </c>
      <c r="F140" s="621">
        <v>106571</v>
      </c>
      <c r="G140" s="475">
        <v>2761</v>
      </c>
      <c r="H140" s="480">
        <v>2.5907610888515637E-2</v>
      </c>
      <c r="I140" s="460">
        <v>1558</v>
      </c>
      <c r="J140" s="488">
        <v>1.4619361740060616E-2</v>
      </c>
      <c r="K140" s="460">
        <v>15231</v>
      </c>
      <c r="L140" s="495">
        <v>0.14291880530350659</v>
      </c>
      <c r="M140" s="460">
        <v>927</v>
      </c>
      <c r="N140" s="503">
        <v>8.6984264011785578E-3</v>
      </c>
      <c r="O140" s="507">
        <v>2050</v>
      </c>
      <c r="P140" s="488">
        <v>1.9236002289553442E-2</v>
      </c>
      <c r="Q140" s="451">
        <v>557</v>
      </c>
      <c r="R140" s="480">
        <v>5.2265625733079355E-3</v>
      </c>
      <c r="S140" s="475">
        <v>10000</v>
      </c>
      <c r="T140" s="513">
        <v>0.10594679352029411</v>
      </c>
    </row>
    <row r="141" spans="1:20" s="446" customFormat="1" ht="14.1" customHeight="1" x14ac:dyDescent="0.3">
      <c r="A141" s="638" t="s">
        <v>677</v>
      </c>
      <c r="B141" s="452" t="s">
        <v>678</v>
      </c>
      <c r="C141" s="452" t="s">
        <v>658</v>
      </c>
      <c r="D141" s="452" t="s">
        <v>399</v>
      </c>
      <c r="E141" s="639" t="s">
        <v>391</v>
      </c>
      <c r="F141" s="621">
        <v>283661</v>
      </c>
      <c r="G141" s="475">
        <v>6218</v>
      </c>
      <c r="H141" s="480">
        <v>2.1920531902517443E-2</v>
      </c>
      <c r="I141" s="460">
        <v>4259</v>
      </c>
      <c r="J141" s="488">
        <v>1.5014400992734284E-2</v>
      </c>
      <c r="K141" s="460">
        <v>30720</v>
      </c>
      <c r="L141" s="495">
        <v>0.10829828562967768</v>
      </c>
      <c r="M141" s="460">
        <v>2330</v>
      </c>
      <c r="N141" s="503">
        <v>8.2140301275113597E-3</v>
      </c>
      <c r="O141" s="507">
        <v>4493</v>
      </c>
      <c r="P141" s="488">
        <v>1.5839329340304097E-2</v>
      </c>
      <c r="Q141" s="451">
        <v>1457</v>
      </c>
      <c r="R141" s="480">
        <v>5.1364128308086059E-3</v>
      </c>
      <c r="S141" s="475">
        <v>24000</v>
      </c>
      <c r="T141" s="513">
        <v>9.4909677623461669E-2</v>
      </c>
    </row>
    <row r="142" spans="1:20" s="446" customFormat="1" ht="14.1" customHeight="1" x14ac:dyDescent="0.3">
      <c r="A142" s="638" t="s">
        <v>679</v>
      </c>
      <c r="B142" s="452" t="s">
        <v>680</v>
      </c>
      <c r="C142" s="452" t="s">
        <v>658</v>
      </c>
      <c r="D142" s="452" t="s">
        <v>399</v>
      </c>
      <c r="E142" s="639" t="s">
        <v>391</v>
      </c>
      <c r="F142" s="621">
        <v>115144</v>
      </c>
      <c r="G142" s="475">
        <v>3218</v>
      </c>
      <c r="H142" s="480">
        <v>2.7947613423191828E-2</v>
      </c>
      <c r="I142" s="460">
        <v>2344</v>
      </c>
      <c r="J142" s="488">
        <v>2.0357118043493366E-2</v>
      </c>
      <c r="K142" s="460">
        <v>16809</v>
      </c>
      <c r="L142" s="495">
        <v>0.14598242201069964</v>
      </c>
      <c r="M142" s="460">
        <v>1055</v>
      </c>
      <c r="N142" s="503">
        <v>9.1624400750364762E-3</v>
      </c>
      <c r="O142" s="507">
        <v>2784</v>
      </c>
      <c r="P142" s="488">
        <v>2.4178420065309524E-2</v>
      </c>
      <c r="Q142" s="451">
        <v>591</v>
      </c>
      <c r="R142" s="480">
        <v>5.1327033974848885E-3</v>
      </c>
      <c r="S142" s="475">
        <v>13000</v>
      </c>
      <c r="T142" s="513">
        <v>0.10223099486485848</v>
      </c>
    </row>
    <row r="143" spans="1:20" s="446" customFormat="1" ht="14.1" customHeight="1" x14ac:dyDescent="0.3">
      <c r="A143" s="638" t="s">
        <v>681</v>
      </c>
      <c r="B143" s="452" t="s">
        <v>682</v>
      </c>
      <c r="C143" s="452" t="s">
        <v>658</v>
      </c>
      <c r="D143" s="452" t="s">
        <v>399</v>
      </c>
      <c r="E143" s="639" t="s">
        <v>391</v>
      </c>
      <c r="F143" s="621">
        <v>127242</v>
      </c>
      <c r="G143" s="475">
        <v>3498</v>
      </c>
      <c r="H143" s="480">
        <v>2.7490922808506624E-2</v>
      </c>
      <c r="I143" s="460">
        <v>2601</v>
      </c>
      <c r="J143" s="488">
        <v>2.0441363700664874E-2</v>
      </c>
      <c r="K143" s="460">
        <v>17960</v>
      </c>
      <c r="L143" s="495">
        <v>0.1411483629619151</v>
      </c>
      <c r="M143" s="460">
        <v>1132</v>
      </c>
      <c r="N143" s="503">
        <v>8.8964335675327331E-3</v>
      </c>
      <c r="O143" s="507">
        <v>3322</v>
      </c>
      <c r="P143" s="488">
        <v>2.6107731723801889E-2</v>
      </c>
      <c r="Q143" s="451">
        <v>604</v>
      </c>
      <c r="R143" s="480">
        <v>4.746860313418525E-3</v>
      </c>
      <c r="S143" s="475">
        <v>14000</v>
      </c>
      <c r="T143" s="513">
        <v>0.11117728806829462</v>
      </c>
    </row>
    <row r="144" spans="1:20" s="446" customFormat="1" ht="14.1" customHeight="1" x14ac:dyDescent="0.3">
      <c r="A144" s="638" t="s">
        <v>683</v>
      </c>
      <c r="B144" s="452" t="s">
        <v>684</v>
      </c>
      <c r="C144" s="452" t="s">
        <v>685</v>
      </c>
      <c r="D144" s="452" t="s">
        <v>173</v>
      </c>
      <c r="E144" s="639" t="s">
        <v>391</v>
      </c>
      <c r="F144" s="621">
        <v>190478</v>
      </c>
      <c r="G144" s="475">
        <v>6776</v>
      </c>
      <c r="H144" s="480">
        <v>3.5573662050210522E-2</v>
      </c>
      <c r="I144" s="460">
        <v>4713</v>
      </c>
      <c r="J144" s="488">
        <v>2.4743014941358058E-2</v>
      </c>
      <c r="K144" s="460">
        <v>31290</v>
      </c>
      <c r="L144" s="495">
        <v>0.16427093942607546</v>
      </c>
      <c r="M144" s="460">
        <v>1926</v>
      </c>
      <c r="N144" s="503">
        <v>1.0111403941662555E-2</v>
      </c>
      <c r="O144" s="507">
        <v>5335</v>
      </c>
      <c r="P144" s="488">
        <v>2.8008483919402766E-2</v>
      </c>
      <c r="Q144" s="451">
        <v>1328</v>
      </c>
      <c r="R144" s="480">
        <v>6.9719337666292172E-3</v>
      </c>
      <c r="S144" s="475">
        <v>25000</v>
      </c>
      <c r="T144" s="513">
        <v>0.12912222710017301</v>
      </c>
    </row>
    <row r="145" spans="1:20" s="446" customFormat="1" ht="14.1" customHeight="1" x14ac:dyDescent="0.3">
      <c r="A145" s="638" t="s">
        <v>686</v>
      </c>
      <c r="B145" s="452" t="s">
        <v>687</v>
      </c>
      <c r="C145" s="452" t="s">
        <v>688</v>
      </c>
      <c r="D145" s="452" t="s">
        <v>167</v>
      </c>
      <c r="E145" s="639" t="s">
        <v>391</v>
      </c>
      <c r="F145" s="621">
        <v>106452</v>
      </c>
      <c r="G145" s="475">
        <v>3051</v>
      </c>
      <c r="H145" s="480">
        <v>2.8660804869800473E-2</v>
      </c>
      <c r="I145" s="460">
        <v>1828</v>
      </c>
      <c r="J145" s="488">
        <v>1.7172058768271145E-2</v>
      </c>
      <c r="K145" s="460">
        <v>14836</v>
      </c>
      <c r="L145" s="495">
        <v>0.13936797805583737</v>
      </c>
      <c r="M145" s="460">
        <v>784</v>
      </c>
      <c r="N145" s="503">
        <v>7.3648217036786532E-3</v>
      </c>
      <c r="O145" s="507">
        <v>2035</v>
      </c>
      <c r="P145" s="488">
        <v>1.9116597151767934E-2</v>
      </c>
      <c r="Q145" s="451">
        <v>563</v>
      </c>
      <c r="R145" s="480">
        <v>5.2887686469018898E-3</v>
      </c>
      <c r="S145" s="475">
        <v>10000</v>
      </c>
      <c r="T145" s="513">
        <v>0.10246741536191491</v>
      </c>
    </row>
    <row r="146" spans="1:20" s="446" customFormat="1" ht="14.1" customHeight="1" x14ac:dyDescent="0.3">
      <c r="A146" s="638" t="s">
        <v>689</v>
      </c>
      <c r="B146" s="452" t="s">
        <v>690</v>
      </c>
      <c r="C146" s="452" t="s">
        <v>688</v>
      </c>
      <c r="D146" s="452" t="s">
        <v>167</v>
      </c>
      <c r="E146" s="639" t="s">
        <v>391</v>
      </c>
      <c r="F146" s="621">
        <v>173173</v>
      </c>
      <c r="G146" s="475">
        <v>4563</v>
      </c>
      <c r="H146" s="480">
        <v>2.6349373170182419E-2</v>
      </c>
      <c r="I146" s="460">
        <v>2662</v>
      </c>
      <c r="J146" s="488">
        <v>1.5371911325668551E-2</v>
      </c>
      <c r="K146" s="460">
        <v>23524</v>
      </c>
      <c r="L146" s="495">
        <v>0.13584103757514163</v>
      </c>
      <c r="M146" s="460">
        <v>1243</v>
      </c>
      <c r="N146" s="503">
        <v>7.177793304960935E-3</v>
      </c>
      <c r="O146" s="507">
        <v>3672</v>
      </c>
      <c r="P146" s="488">
        <v>2.1204229296714845E-2</v>
      </c>
      <c r="Q146" s="451">
        <v>915</v>
      </c>
      <c r="R146" s="480">
        <v>5.2837336074330297E-3</v>
      </c>
      <c r="S146" s="475">
        <v>16000</v>
      </c>
      <c r="T146" s="513">
        <v>0.10292235151842631</v>
      </c>
    </row>
    <row r="147" spans="1:20" s="446" customFormat="1" ht="14.1" customHeight="1" x14ac:dyDescent="0.3">
      <c r="A147" s="638" t="s">
        <v>691</v>
      </c>
      <c r="B147" s="452" t="s">
        <v>692</v>
      </c>
      <c r="C147" s="452" t="s">
        <v>688</v>
      </c>
      <c r="D147" s="452" t="s">
        <v>167</v>
      </c>
      <c r="E147" s="639" t="s">
        <v>391</v>
      </c>
      <c r="F147" s="621">
        <v>150719</v>
      </c>
      <c r="G147" s="475">
        <v>4078</v>
      </c>
      <c r="H147" s="480">
        <v>2.7056973573338465E-2</v>
      </c>
      <c r="I147" s="460">
        <v>2472</v>
      </c>
      <c r="J147" s="488">
        <v>1.6401382705564661E-2</v>
      </c>
      <c r="K147" s="460">
        <v>20034</v>
      </c>
      <c r="L147" s="495">
        <v>0.13292285644145729</v>
      </c>
      <c r="M147" s="460">
        <v>1215</v>
      </c>
      <c r="N147" s="503">
        <v>8.0613592181476793E-3</v>
      </c>
      <c r="O147" s="507">
        <v>3171</v>
      </c>
      <c r="P147" s="488">
        <v>2.1039152329832337E-2</v>
      </c>
      <c r="Q147" s="451">
        <v>755</v>
      </c>
      <c r="R147" s="480">
        <v>5.0093219832934134E-3</v>
      </c>
      <c r="S147" s="475">
        <v>15000</v>
      </c>
      <c r="T147" s="513">
        <v>9.882334339135361E-2</v>
      </c>
    </row>
    <row r="148" spans="1:20" s="446" customFormat="1" ht="14.1" customHeight="1" x14ac:dyDescent="0.3">
      <c r="A148" s="638" t="s">
        <v>693</v>
      </c>
      <c r="B148" s="452" t="s">
        <v>694</v>
      </c>
      <c r="C148" s="452" t="s">
        <v>688</v>
      </c>
      <c r="D148" s="452" t="s">
        <v>167</v>
      </c>
      <c r="E148" s="639" t="s">
        <v>391</v>
      </c>
      <c r="F148" s="621">
        <v>165371</v>
      </c>
      <c r="G148" s="475">
        <v>4757</v>
      </c>
      <c r="H148" s="480">
        <v>2.8765623960670249E-2</v>
      </c>
      <c r="I148" s="460">
        <v>2620</v>
      </c>
      <c r="J148" s="488">
        <v>1.5843164762866523E-2</v>
      </c>
      <c r="K148" s="460">
        <v>21436</v>
      </c>
      <c r="L148" s="495">
        <v>0.12962369460183465</v>
      </c>
      <c r="M148" s="460">
        <v>1209</v>
      </c>
      <c r="N148" s="503">
        <v>7.310834426834209E-3</v>
      </c>
      <c r="O148" s="507">
        <v>3286</v>
      </c>
      <c r="P148" s="488">
        <v>1.9870473057549388E-2</v>
      </c>
      <c r="Q148" s="451">
        <v>719</v>
      </c>
      <c r="R148" s="480">
        <v>4.3477997956110808E-3</v>
      </c>
      <c r="S148" s="475">
        <v>16000</v>
      </c>
      <c r="T148" s="513">
        <v>0.15170046742706525</v>
      </c>
    </row>
    <row r="149" spans="1:20" s="446" customFormat="1" ht="14.1" customHeight="1" x14ac:dyDescent="0.3">
      <c r="A149" s="638" t="s">
        <v>695</v>
      </c>
      <c r="B149" s="452" t="s">
        <v>696</v>
      </c>
      <c r="C149" s="452" t="s">
        <v>688</v>
      </c>
      <c r="D149" s="452" t="s">
        <v>167</v>
      </c>
      <c r="E149" s="639" t="s">
        <v>391</v>
      </c>
      <c r="F149" s="621">
        <v>136609</v>
      </c>
      <c r="G149" s="475">
        <v>3780</v>
      </c>
      <c r="H149" s="480">
        <v>2.767021206509088E-2</v>
      </c>
      <c r="I149" s="460">
        <v>2503</v>
      </c>
      <c r="J149" s="488">
        <v>1.8322365290720229E-2</v>
      </c>
      <c r="K149" s="460">
        <v>18781</v>
      </c>
      <c r="L149" s="495">
        <v>0.13747996105673857</v>
      </c>
      <c r="M149" s="460">
        <v>810</v>
      </c>
      <c r="N149" s="503">
        <v>5.9293311568051881E-3</v>
      </c>
      <c r="O149" s="507">
        <v>2943</v>
      </c>
      <c r="P149" s="488">
        <v>2.1543236536392184E-2</v>
      </c>
      <c r="Q149" s="451">
        <v>595</v>
      </c>
      <c r="R149" s="480">
        <v>4.3554963435791204E-3</v>
      </c>
      <c r="S149" s="475">
        <v>13000</v>
      </c>
      <c r="T149" s="513">
        <v>9.7405273371646076E-2</v>
      </c>
    </row>
    <row r="150" spans="1:20" s="446" customFormat="1" ht="14.1" customHeight="1" x14ac:dyDescent="0.3">
      <c r="A150" s="638" t="s">
        <v>697</v>
      </c>
      <c r="B150" s="452" t="s">
        <v>698</v>
      </c>
      <c r="C150" s="452" t="s">
        <v>688</v>
      </c>
      <c r="D150" s="452" t="s">
        <v>167</v>
      </c>
      <c r="E150" s="639" t="s">
        <v>391</v>
      </c>
      <c r="F150" s="621">
        <v>160391</v>
      </c>
      <c r="G150" s="475">
        <v>3611</v>
      </c>
      <c r="H150" s="480">
        <v>2.2513732067260633E-2</v>
      </c>
      <c r="I150" s="460">
        <v>2213</v>
      </c>
      <c r="J150" s="488">
        <v>1.3797532280489553E-2</v>
      </c>
      <c r="K150" s="460">
        <v>17403</v>
      </c>
      <c r="L150" s="495">
        <v>0.10850359434132838</v>
      </c>
      <c r="M150" s="460">
        <v>804</v>
      </c>
      <c r="N150" s="503">
        <v>5.0127500919627662E-3</v>
      </c>
      <c r="O150" s="507">
        <v>2987</v>
      </c>
      <c r="P150" s="488">
        <v>1.8623239458573113E-2</v>
      </c>
      <c r="Q150" s="451">
        <v>506</v>
      </c>
      <c r="R150" s="480">
        <v>3.1547904807626365E-3</v>
      </c>
      <c r="S150" s="475">
        <v>13000</v>
      </c>
      <c r="T150" s="513">
        <v>8.7063093954472703E-2</v>
      </c>
    </row>
    <row r="151" spans="1:20" s="446" customFormat="1" ht="14.1" customHeight="1" x14ac:dyDescent="0.3">
      <c r="A151" s="638" t="s">
        <v>699</v>
      </c>
      <c r="B151" s="452" t="s">
        <v>700</v>
      </c>
      <c r="C151" s="452" t="s">
        <v>688</v>
      </c>
      <c r="D151" s="452" t="s">
        <v>167</v>
      </c>
      <c r="E151" s="639" t="s">
        <v>391</v>
      </c>
      <c r="F151" s="621">
        <v>92736</v>
      </c>
      <c r="G151" s="475">
        <v>2415</v>
      </c>
      <c r="H151" s="480">
        <v>2.6041666666666668E-2</v>
      </c>
      <c r="I151" s="460">
        <v>1469</v>
      </c>
      <c r="J151" s="488">
        <v>1.584066597653554E-2</v>
      </c>
      <c r="K151" s="460">
        <v>12059</v>
      </c>
      <c r="L151" s="495">
        <v>0.1300358005521049</v>
      </c>
      <c r="M151" s="460">
        <v>608</v>
      </c>
      <c r="N151" s="503">
        <v>6.556245686680469E-3</v>
      </c>
      <c r="O151" s="507">
        <v>1529</v>
      </c>
      <c r="P151" s="488">
        <v>1.6487663906142168E-2</v>
      </c>
      <c r="Q151" s="451">
        <v>418</v>
      </c>
      <c r="R151" s="480">
        <v>4.507418909592823E-3</v>
      </c>
      <c r="S151" s="475">
        <v>8100</v>
      </c>
      <c r="T151" s="513">
        <v>9.193680196131844E-2</v>
      </c>
    </row>
    <row r="152" spans="1:20" s="446" customFormat="1" ht="14.1" customHeight="1" x14ac:dyDescent="0.3">
      <c r="A152" s="638" t="s">
        <v>701</v>
      </c>
      <c r="B152" s="452" t="s">
        <v>702</v>
      </c>
      <c r="C152" s="452" t="s">
        <v>688</v>
      </c>
      <c r="D152" s="452" t="s">
        <v>167</v>
      </c>
      <c r="E152" s="639" t="s">
        <v>391</v>
      </c>
      <c r="F152" s="621">
        <v>85255</v>
      </c>
      <c r="G152" s="475">
        <v>2429</v>
      </c>
      <c r="H152" s="480">
        <v>2.8490997595448948E-2</v>
      </c>
      <c r="I152" s="460">
        <v>1468</v>
      </c>
      <c r="J152" s="488">
        <v>1.7218931440971204E-2</v>
      </c>
      <c r="K152" s="460">
        <v>12141</v>
      </c>
      <c r="L152" s="495">
        <v>0.14240806990792329</v>
      </c>
      <c r="M152" s="460">
        <v>710</v>
      </c>
      <c r="N152" s="503">
        <v>8.3279573045569183E-3</v>
      </c>
      <c r="O152" s="507">
        <v>1903</v>
      </c>
      <c r="P152" s="488">
        <v>2.232127147967861E-2</v>
      </c>
      <c r="Q152" s="451">
        <v>400</v>
      </c>
      <c r="R152" s="480">
        <v>4.6918069321447422E-3</v>
      </c>
      <c r="S152" s="475">
        <v>8700</v>
      </c>
      <c r="T152" s="513">
        <v>9.2586680288615025E-2</v>
      </c>
    </row>
    <row r="153" spans="1:20" s="446" customFormat="1" ht="14.1" customHeight="1" x14ac:dyDescent="0.3">
      <c r="A153" s="638" t="s">
        <v>703</v>
      </c>
      <c r="B153" s="452" t="s">
        <v>704</v>
      </c>
      <c r="C153" s="452" t="s">
        <v>688</v>
      </c>
      <c r="D153" s="452" t="s">
        <v>167</v>
      </c>
      <c r="E153" s="639" t="s">
        <v>391</v>
      </c>
      <c r="F153" s="621">
        <v>78065</v>
      </c>
      <c r="G153" s="475">
        <v>1795</v>
      </c>
      <c r="H153" s="480">
        <v>2.2993659130212004E-2</v>
      </c>
      <c r="I153" s="460">
        <v>1013</v>
      </c>
      <c r="J153" s="488">
        <v>1.2976365848972011E-2</v>
      </c>
      <c r="K153" s="460">
        <v>8652</v>
      </c>
      <c r="L153" s="495">
        <v>0.1108307179914174</v>
      </c>
      <c r="M153" s="460">
        <v>490</v>
      </c>
      <c r="N153" s="503">
        <v>6.2768205982194321E-3</v>
      </c>
      <c r="O153" s="507">
        <v>1051</v>
      </c>
      <c r="P153" s="488">
        <v>1.3463139691282905E-2</v>
      </c>
      <c r="Q153" s="451">
        <v>291</v>
      </c>
      <c r="R153" s="480">
        <v>3.7276628450650098E-3</v>
      </c>
      <c r="S153" s="475">
        <v>5800</v>
      </c>
      <c r="T153" s="513">
        <v>6.0027115697090752E-2</v>
      </c>
    </row>
    <row r="154" spans="1:20" s="446" customFormat="1" ht="14.1" customHeight="1" x14ac:dyDescent="0.3">
      <c r="A154" s="638" t="s">
        <v>705</v>
      </c>
      <c r="B154" s="452" t="s">
        <v>706</v>
      </c>
      <c r="C154" s="452" t="s">
        <v>688</v>
      </c>
      <c r="D154" s="452" t="s">
        <v>167</v>
      </c>
      <c r="E154" s="639" t="s">
        <v>391</v>
      </c>
      <c r="F154" s="621">
        <v>138244</v>
      </c>
      <c r="G154" s="475">
        <v>3392</v>
      </c>
      <c r="H154" s="480">
        <v>2.453632707386939E-2</v>
      </c>
      <c r="I154" s="460">
        <v>2216</v>
      </c>
      <c r="J154" s="488">
        <v>1.6029628772315615E-2</v>
      </c>
      <c r="K154" s="460">
        <v>17298</v>
      </c>
      <c r="L154" s="495">
        <v>0.12512658777234456</v>
      </c>
      <c r="M154" s="460">
        <v>821</v>
      </c>
      <c r="N154" s="503">
        <v>5.9387749197071845E-3</v>
      </c>
      <c r="O154" s="507">
        <v>2628</v>
      </c>
      <c r="P154" s="488">
        <v>1.9009866612655885E-2</v>
      </c>
      <c r="Q154" s="451">
        <v>629</v>
      </c>
      <c r="R154" s="480">
        <v>4.5499262174126904E-3</v>
      </c>
      <c r="S154" s="475">
        <v>12000</v>
      </c>
      <c r="T154" s="513">
        <v>9.6857772432663664E-2</v>
      </c>
    </row>
    <row r="155" spans="1:20" s="446" customFormat="1" ht="14.1" customHeight="1" x14ac:dyDescent="0.3">
      <c r="A155" s="638" t="s">
        <v>707</v>
      </c>
      <c r="B155" s="452" t="s">
        <v>708</v>
      </c>
      <c r="C155" s="452" t="s">
        <v>708</v>
      </c>
      <c r="D155" s="452" t="s">
        <v>399</v>
      </c>
      <c r="E155" s="639" t="s">
        <v>391</v>
      </c>
      <c r="F155" s="621">
        <v>145649</v>
      </c>
      <c r="G155" s="475">
        <v>5671</v>
      </c>
      <c r="H155" s="480">
        <v>3.8936072338292743E-2</v>
      </c>
      <c r="I155" s="460">
        <v>3908</v>
      </c>
      <c r="J155" s="488">
        <v>2.6831629465358497E-2</v>
      </c>
      <c r="K155" s="460">
        <v>26222</v>
      </c>
      <c r="L155" s="495">
        <v>0.18003556495410197</v>
      </c>
      <c r="M155" s="460">
        <v>1860</v>
      </c>
      <c r="N155" s="503">
        <v>1.2770427534689563E-2</v>
      </c>
      <c r="O155" s="507">
        <v>4261</v>
      </c>
      <c r="P155" s="488">
        <v>2.9255264368447432E-2</v>
      </c>
      <c r="Q155" s="451">
        <v>2213</v>
      </c>
      <c r="R155" s="480">
        <v>1.5194062437778495E-2</v>
      </c>
      <c r="S155" s="475">
        <v>22000</v>
      </c>
      <c r="T155" s="513">
        <v>0.15460729746444032</v>
      </c>
    </row>
    <row r="156" spans="1:20" s="446" customFormat="1" ht="14.1" customHeight="1" x14ac:dyDescent="0.3">
      <c r="A156" s="638" t="s">
        <v>709</v>
      </c>
      <c r="B156" s="452" t="s">
        <v>710</v>
      </c>
      <c r="C156" s="452" t="s">
        <v>711</v>
      </c>
      <c r="D156" s="452" t="s">
        <v>399</v>
      </c>
      <c r="E156" s="639" t="s">
        <v>391</v>
      </c>
      <c r="F156" s="621">
        <v>132924</v>
      </c>
      <c r="G156" s="475">
        <v>3812</v>
      </c>
      <c r="H156" s="480">
        <v>2.8678041587674161E-2</v>
      </c>
      <c r="I156" s="460">
        <v>2330</v>
      </c>
      <c r="J156" s="488">
        <v>1.7528813457313955E-2</v>
      </c>
      <c r="K156" s="460">
        <v>19688</v>
      </c>
      <c r="L156" s="495">
        <v>0.14811471216635069</v>
      </c>
      <c r="M156" s="460">
        <v>926</v>
      </c>
      <c r="N156" s="503">
        <v>6.9663868074990223E-3</v>
      </c>
      <c r="O156" s="507">
        <v>3273</v>
      </c>
      <c r="P156" s="488">
        <v>2.4623092895188228E-2</v>
      </c>
      <c r="Q156" s="451">
        <v>701</v>
      </c>
      <c r="R156" s="480">
        <v>5.2736902290030389E-3</v>
      </c>
      <c r="S156" s="475">
        <v>14000</v>
      </c>
      <c r="T156" s="513">
        <v>0.10685554656612069</v>
      </c>
    </row>
    <row r="157" spans="1:20" s="446" customFormat="1" ht="14.1" customHeight="1" x14ac:dyDescent="0.3">
      <c r="A157" s="638" t="s">
        <v>712</v>
      </c>
      <c r="B157" s="452" t="s">
        <v>713</v>
      </c>
      <c r="C157" s="452" t="s">
        <v>711</v>
      </c>
      <c r="D157" s="452" t="s">
        <v>399</v>
      </c>
      <c r="E157" s="639" t="s">
        <v>391</v>
      </c>
      <c r="F157" s="621">
        <v>179884</v>
      </c>
      <c r="G157" s="475">
        <v>5258</v>
      </c>
      <c r="H157" s="480">
        <v>2.9229948188832802E-2</v>
      </c>
      <c r="I157" s="460">
        <v>3464</v>
      </c>
      <c r="J157" s="488">
        <v>1.9256854417291143E-2</v>
      </c>
      <c r="K157" s="460">
        <v>25414</v>
      </c>
      <c r="L157" s="495">
        <v>0.14127993595872895</v>
      </c>
      <c r="M157" s="460">
        <v>1248</v>
      </c>
      <c r="N157" s="503">
        <v>6.9378043628115895E-3</v>
      </c>
      <c r="O157" s="507">
        <v>4478</v>
      </c>
      <c r="P157" s="488">
        <v>2.4893820462075559E-2</v>
      </c>
      <c r="Q157" s="451">
        <v>954</v>
      </c>
      <c r="R157" s="480">
        <v>5.3034177581107829E-3</v>
      </c>
      <c r="S157" s="475">
        <v>19000</v>
      </c>
      <c r="T157" s="513">
        <v>0.11393482927765318</v>
      </c>
    </row>
    <row r="158" spans="1:20" s="446" customFormat="1" ht="14.1" customHeight="1" x14ac:dyDescent="0.3">
      <c r="A158" s="638" t="s">
        <v>714</v>
      </c>
      <c r="B158" s="452" t="s">
        <v>715</v>
      </c>
      <c r="C158" s="452" t="s">
        <v>711</v>
      </c>
      <c r="D158" s="452" t="s">
        <v>399</v>
      </c>
      <c r="E158" s="639" t="s">
        <v>391</v>
      </c>
      <c r="F158" s="621">
        <v>130110</v>
      </c>
      <c r="G158" s="475">
        <v>3044</v>
      </c>
      <c r="H158" s="480">
        <v>2.3395588348320652E-2</v>
      </c>
      <c r="I158" s="460">
        <v>2001</v>
      </c>
      <c r="J158" s="488">
        <v>1.5379294443163476E-2</v>
      </c>
      <c r="K158" s="460">
        <v>18058</v>
      </c>
      <c r="L158" s="495">
        <v>0.13879025440012296</v>
      </c>
      <c r="M158" s="460">
        <v>719</v>
      </c>
      <c r="N158" s="503">
        <v>5.5260933056644375E-3</v>
      </c>
      <c r="O158" s="507">
        <v>2385</v>
      </c>
      <c r="P158" s="488">
        <v>1.8330643301821537E-2</v>
      </c>
      <c r="Q158" s="451">
        <v>575</v>
      </c>
      <c r="R158" s="480">
        <v>4.4193374836676656E-3</v>
      </c>
      <c r="S158" s="475">
        <v>11000</v>
      </c>
      <c r="T158" s="513">
        <v>9.6448080244802767E-2</v>
      </c>
    </row>
    <row r="159" spans="1:20" s="446" customFormat="1" ht="14.1" customHeight="1" x14ac:dyDescent="0.3">
      <c r="A159" s="638" t="s">
        <v>716</v>
      </c>
      <c r="B159" s="452" t="s">
        <v>717</v>
      </c>
      <c r="C159" s="452" t="s">
        <v>711</v>
      </c>
      <c r="D159" s="452" t="s">
        <v>399</v>
      </c>
      <c r="E159" s="639" t="s">
        <v>391</v>
      </c>
      <c r="F159" s="621">
        <v>115627</v>
      </c>
      <c r="G159" s="475">
        <v>4032</v>
      </c>
      <c r="H159" s="480">
        <v>3.4870748181653075E-2</v>
      </c>
      <c r="I159" s="460">
        <v>2526</v>
      </c>
      <c r="J159" s="488">
        <v>2.1846108607851106E-2</v>
      </c>
      <c r="K159" s="460">
        <v>18978</v>
      </c>
      <c r="L159" s="495">
        <v>0.16413121502763195</v>
      </c>
      <c r="M159" s="460">
        <v>1055</v>
      </c>
      <c r="N159" s="503">
        <v>9.1241665009037676E-3</v>
      </c>
      <c r="O159" s="507">
        <v>3286</v>
      </c>
      <c r="P159" s="488">
        <v>2.8418967888123016E-2</v>
      </c>
      <c r="Q159" s="451">
        <v>807</v>
      </c>
      <c r="R159" s="480">
        <v>6.9793387357624083E-3</v>
      </c>
      <c r="S159" s="475">
        <v>15000</v>
      </c>
      <c r="T159" s="513">
        <v>0.12656732537928009</v>
      </c>
    </row>
    <row r="160" spans="1:20" s="446" customFormat="1" ht="14.1" customHeight="1" x14ac:dyDescent="0.3">
      <c r="A160" s="638" t="s">
        <v>718</v>
      </c>
      <c r="B160" s="452" t="s">
        <v>719</v>
      </c>
      <c r="C160" s="452" t="s">
        <v>711</v>
      </c>
      <c r="D160" s="452" t="s">
        <v>399</v>
      </c>
      <c r="E160" s="639" t="s">
        <v>391</v>
      </c>
      <c r="F160" s="621">
        <v>116783</v>
      </c>
      <c r="G160" s="475">
        <v>4381</v>
      </c>
      <c r="H160" s="480">
        <v>3.7514021732615192E-2</v>
      </c>
      <c r="I160" s="460">
        <v>2661</v>
      </c>
      <c r="J160" s="488">
        <v>2.2785850680321622E-2</v>
      </c>
      <c r="K160" s="460">
        <v>20367</v>
      </c>
      <c r="L160" s="495">
        <v>0.17440038361747856</v>
      </c>
      <c r="M160" s="460">
        <v>1029</v>
      </c>
      <c r="N160" s="503">
        <v>8.8112139609360946E-3</v>
      </c>
      <c r="O160" s="507">
        <v>3637</v>
      </c>
      <c r="P160" s="488">
        <v>3.1143231463483554E-2</v>
      </c>
      <c r="Q160" s="451">
        <v>782</v>
      </c>
      <c r="R160" s="480">
        <v>6.6961800947055649E-3</v>
      </c>
      <c r="S160" s="475">
        <v>16000</v>
      </c>
      <c r="T160" s="513">
        <v>0.14119308153900459</v>
      </c>
    </row>
    <row r="161" spans="1:20" s="446" customFormat="1" ht="14.1" customHeight="1" x14ac:dyDescent="0.3">
      <c r="A161" s="638" t="s">
        <v>720</v>
      </c>
      <c r="B161" s="452" t="s">
        <v>721</v>
      </c>
      <c r="C161" s="452" t="s">
        <v>711</v>
      </c>
      <c r="D161" s="452" t="s">
        <v>399</v>
      </c>
      <c r="E161" s="639" t="s">
        <v>391</v>
      </c>
      <c r="F161" s="621">
        <v>134792</v>
      </c>
      <c r="G161" s="475">
        <v>3354</v>
      </c>
      <c r="H161" s="480">
        <v>2.4882782360970978E-2</v>
      </c>
      <c r="I161" s="460">
        <v>2051</v>
      </c>
      <c r="J161" s="488">
        <v>1.5216036560033236E-2</v>
      </c>
      <c r="K161" s="460">
        <v>18069</v>
      </c>
      <c r="L161" s="495">
        <v>0.13405098225413972</v>
      </c>
      <c r="M161" s="460">
        <v>757</v>
      </c>
      <c r="N161" s="503">
        <v>5.6160603003145588E-3</v>
      </c>
      <c r="O161" s="507">
        <v>2496</v>
      </c>
      <c r="P161" s="488">
        <v>1.8517419431420261E-2</v>
      </c>
      <c r="Q161" s="451">
        <v>528</v>
      </c>
      <c r="R161" s="480">
        <v>3.9171464181850559E-3</v>
      </c>
      <c r="S161" s="475">
        <v>12000</v>
      </c>
      <c r="T161" s="513">
        <v>0.11226494527083918</v>
      </c>
    </row>
    <row r="162" spans="1:20" s="446" customFormat="1" ht="14.1" customHeight="1" x14ac:dyDescent="0.3">
      <c r="A162" s="638" t="s">
        <v>722</v>
      </c>
      <c r="B162" s="452" t="s">
        <v>723</v>
      </c>
      <c r="C162" s="452" t="s">
        <v>711</v>
      </c>
      <c r="D162" s="452" t="s">
        <v>399</v>
      </c>
      <c r="E162" s="639" t="s">
        <v>391</v>
      </c>
      <c r="F162" s="621">
        <v>177177</v>
      </c>
      <c r="G162" s="475">
        <v>4802</v>
      </c>
      <c r="H162" s="480">
        <v>2.7102840662162696E-2</v>
      </c>
      <c r="I162" s="460">
        <v>3101</v>
      </c>
      <c r="J162" s="488">
        <v>1.7502271739559875E-2</v>
      </c>
      <c r="K162" s="460">
        <v>25026</v>
      </c>
      <c r="L162" s="495">
        <v>0.14124858192654802</v>
      </c>
      <c r="M162" s="460">
        <v>1368</v>
      </c>
      <c r="N162" s="503">
        <v>7.7210924668551784E-3</v>
      </c>
      <c r="O162" s="507">
        <v>3916</v>
      </c>
      <c r="P162" s="488">
        <v>2.2102191593717017E-2</v>
      </c>
      <c r="Q162" s="451">
        <v>739</v>
      </c>
      <c r="R162" s="480">
        <v>4.1709702726651877E-3</v>
      </c>
      <c r="S162" s="475">
        <v>17000</v>
      </c>
      <c r="T162" s="513">
        <v>9.8190975671741787E-2</v>
      </c>
    </row>
    <row r="163" spans="1:20" s="446" customFormat="1" ht="14.1" customHeight="1" x14ac:dyDescent="0.3">
      <c r="A163" s="638" t="s">
        <v>724</v>
      </c>
      <c r="B163" s="452" t="s">
        <v>725</v>
      </c>
      <c r="C163" s="452" t="s">
        <v>711</v>
      </c>
      <c r="D163" s="452" t="s">
        <v>399</v>
      </c>
      <c r="E163" s="639" t="s">
        <v>391</v>
      </c>
      <c r="F163" s="621">
        <v>290382</v>
      </c>
      <c r="G163" s="475">
        <v>7570</v>
      </c>
      <c r="H163" s="480">
        <v>2.6069108966809237E-2</v>
      </c>
      <c r="I163" s="460">
        <v>3723</v>
      </c>
      <c r="J163" s="488">
        <v>1.2821042626609087E-2</v>
      </c>
      <c r="K163" s="460">
        <v>41501</v>
      </c>
      <c r="L163" s="495">
        <v>0.14291863820760239</v>
      </c>
      <c r="M163" s="460">
        <v>2519</v>
      </c>
      <c r="N163" s="503">
        <v>8.6747801172248964E-3</v>
      </c>
      <c r="O163" s="507">
        <v>4911</v>
      </c>
      <c r="P163" s="488">
        <v>1.6912205301981526E-2</v>
      </c>
      <c r="Q163" s="451">
        <v>1214</v>
      </c>
      <c r="R163" s="480">
        <v>4.1806999056415344E-3</v>
      </c>
      <c r="S163" s="475">
        <v>25000</v>
      </c>
      <c r="T163" s="513">
        <v>8.9560152180610586E-2</v>
      </c>
    </row>
    <row r="164" spans="1:20" s="446" customFormat="1" ht="14.1" customHeight="1" x14ac:dyDescent="0.3">
      <c r="A164" s="638" t="s">
        <v>726</v>
      </c>
      <c r="B164" s="452" t="s">
        <v>727</v>
      </c>
      <c r="C164" s="452" t="s">
        <v>711</v>
      </c>
      <c r="D164" s="452" t="s">
        <v>399</v>
      </c>
      <c r="E164" s="639" t="s">
        <v>391</v>
      </c>
      <c r="F164" s="621">
        <v>98333</v>
      </c>
      <c r="G164" s="475">
        <v>2589</v>
      </c>
      <c r="H164" s="480">
        <v>2.6328902809840033E-2</v>
      </c>
      <c r="I164" s="460">
        <v>1881</v>
      </c>
      <c r="J164" s="488">
        <v>1.9128878402977636E-2</v>
      </c>
      <c r="K164" s="460">
        <v>13754</v>
      </c>
      <c r="L164" s="495">
        <v>0.13987166058190029</v>
      </c>
      <c r="M164" s="460">
        <v>792</v>
      </c>
      <c r="N164" s="503">
        <v>8.0542645907274255E-3</v>
      </c>
      <c r="O164" s="507">
        <v>2583</v>
      </c>
      <c r="P164" s="488">
        <v>2.6267885653849674E-2</v>
      </c>
      <c r="Q164" s="451">
        <v>500</v>
      </c>
      <c r="R164" s="480">
        <v>5.084762999196607E-3</v>
      </c>
      <c r="S164" s="475">
        <v>10000</v>
      </c>
      <c r="T164" s="513">
        <v>8.2381144603623127E-2</v>
      </c>
    </row>
    <row r="165" spans="1:20" s="446" customFormat="1" ht="14.1" customHeight="1" x14ac:dyDescent="0.3">
      <c r="A165" s="638" t="s">
        <v>728</v>
      </c>
      <c r="B165" s="452" t="s">
        <v>729</v>
      </c>
      <c r="C165" s="452" t="s">
        <v>711</v>
      </c>
      <c r="D165" s="452" t="s">
        <v>399</v>
      </c>
      <c r="E165" s="639" t="s">
        <v>391</v>
      </c>
      <c r="F165" s="621">
        <v>149351</v>
      </c>
      <c r="G165" s="475">
        <v>4378</v>
      </c>
      <c r="H165" s="480">
        <v>2.9313496394399771E-2</v>
      </c>
      <c r="I165" s="460">
        <v>2420</v>
      </c>
      <c r="J165" s="488">
        <v>1.6203440218009922E-2</v>
      </c>
      <c r="K165" s="460">
        <v>22815</v>
      </c>
      <c r="L165" s="495">
        <v>0.15276094569169271</v>
      </c>
      <c r="M165" s="460">
        <v>1307</v>
      </c>
      <c r="N165" s="503">
        <v>8.7511968450161032E-3</v>
      </c>
      <c r="O165" s="507">
        <v>3126</v>
      </c>
      <c r="P165" s="488">
        <v>2.0930559554338438E-2</v>
      </c>
      <c r="Q165" s="451">
        <v>801</v>
      </c>
      <c r="R165" s="480">
        <v>5.3632047994322104E-3</v>
      </c>
      <c r="S165" s="475">
        <v>15000</v>
      </c>
      <c r="T165" s="513">
        <v>9.9327881336291099E-2</v>
      </c>
    </row>
    <row r="166" spans="1:20" s="446" customFormat="1" ht="14.1" customHeight="1" x14ac:dyDescent="0.3">
      <c r="A166" s="638" t="s">
        <v>730</v>
      </c>
      <c r="B166" s="452" t="s">
        <v>731</v>
      </c>
      <c r="C166" s="452" t="s">
        <v>711</v>
      </c>
      <c r="D166" s="452" t="s">
        <v>399</v>
      </c>
      <c r="E166" s="639" t="s">
        <v>391</v>
      </c>
      <c r="F166" s="621">
        <v>147362</v>
      </c>
      <c r="G166" s="475">
        <v>5217</v>
      </c>
      <c r="H166" s="480">
        <v>3.5402613971037313E-2</v>
      </c>
      <c r="I166" s="460">
        <v>3287</v>
      </c>
      <c r="J166" s="488">
        <v>2.2305614744642446E-2</v>
      </c>
      <c r="K166" s="460">
        <v>25053</v>
      </c>
      <c r="L166" s="495">
        <v>0.17000990757454432</v>
      </c>
      <c r="M166" s="460">
        <v>1378</v>
      </c>
      <c r="N166" s="503">
        <v>9.3511217274466953E-3</v>
      </c>
      <c r="O166" s="507">
        <v>4009</v>
      </c>
      <c r="P166" s="488">
        <v>2.7205113937107259E-2</v>
      </c>
      <c r="Q166" s="451">
        <v>1183</v>
      </c>
      <c r="R166" s="480">
        <v>8.0278497848834847E-3</v>
      </c>
      <c r="S166" s="475">
        <v>19000</v>
      </c>
      <c r="T166" s="513">
        <v>0.13431548586859704</v>
      </c>
    </row>
    <row r="167" spans="1:20" s="446" customFormat="1" ht="14.1" customHeight="1" x14ac:dyDescent="0.3">
      <c r="A167" s="638" t="s">
        <v>732</v>
      </c>
      <c r="B167" s="452" t="s">
        <v>733</v>
      </c>
      <c r="C167" s="452" t="s">
        <v>711</v>
      </c>
      <c r="D167" s="452" t="s">
        <v>399</v>
      </c>
      <c r="E167" s="639" t="s">
        <v>391</v>
      </c>
      <c r="F167" s="621">
        <v>137897</v>
      </c>
      <c r="G167" s="475">
        <v>3636</v>
      </c>
      <c r="H167" s="480">
        <v>2.6367506182150446E-2</v>
      </c>
      <c r="I167" s="460">
        <v>2345</v>
      </c>
      <c r="J167" s="488">
        <v>1.7005446093823651E-2</v>
      </c>
      <c r="K167" s="460">
        <v>18489</v>
      </c>
      <c r="L167" s="495">
        <v>0.13407833382887227</v>
      </c>
      <c r="M167" s="460">
        <v>1074</v>
      </c>
      <c r="N167" s="503">
        <v>7.7884217930774416E-3</v>
      </c>
      <c r="O167" s="507">
        <v>3105</v>
      </c>
      <c r="P167" s="488">
        <v>2.25168060218859E-2</v>
      </c>
      <c r="Q167" s="451">
        <v>646</v>
      </c>
      <c r="R167" s="480">
        <v>4.6846559388529123E-3</v>
      </c>
      <c r="S167" s="475">
        <v>14000</v>
      </c>
      <c r="T167" s="513">
        <v>0.10560378966742349</v>
      </c>
    </row>
    <row r="168" spans="1:20" s="446" customFormat="1" ht="14.1" customHeight="1" x14ac:dyDescent="0.3">
      <c r="A168" s="638" t="s">
        <v>734</v>
      </c>
      <c r="B168" s="452" t="s">
        <v>735</v>
      </c>
      <c r="C168" s="452" t="s">
        <v>711</v>
      </c>
      <c r="D168" s="452" t="s">
        <v>399</v>
      </c>
      <c r="E168" s="639" t="s">
        <v>391</v>
      </c>
      <c r="F168" s="621">
        <v>126505</v>
      </c>
      <c r="G168" s="475">
        <v>3111</v>
      </c>
      <c r="H168" s="480">
        <v>2.4591913363108179E-2</v>
      </c>
      <c r="I168" s="460">
        <v>2427</v>
      </c>
      <c r="J168" s="488">
        <v>1.9185012450100788E-2</v>
      </c>
      <c r="K168" s="460">
        <v>16839</v>
      </c>
      <c r="L168" s="495">
        <v>0.13310936326627407</v>
      </c>
      <c r="M168" s="460">
        <v>980</v>
      </c>
      <c r="N168" s="503">
        <v>7.7467293782854428E-3</v>
      </c>
      <c r="O168" s="507">
        <v>3068</v>
      </c>
      <c r="P168" s="488">
        <v>2.4252005849571164E-2</v>
      </c>
      <c r="Q168" s="451">
        <v>578</v>
      </c>
      <c r="R168" s="480">
        <v>4.5689893680091699E-3</v>
      </c>
      <c r="S168" s="475">
        <v>13000</v>
      </c>
      <c r="T168" s="513">
        <v>0.1092997250691531</v>
      </c>
    </row>
    <row r="169" spans="1:20" s="446" customFormat="1" ht="14.1" customHeight="1" x14ac:dyDescent="0.3">
      <c r="A169" s="638" t="s">
        <v>736</v>
      </c>
      <c r="B169" s="452" t="s">
        <v>737</v>
      </c>
      <c r="C169" s="452" t="s">
        <v>738</v>
      </c>
      <c r="D169" s="452" t="s">
        <v>434</v>
      </c>
      <c r="E169" s="639" t="s">
        <v>391</v>
      </c>
      <c r="F169" s="621">
        <v>179552</v>
      </c>
      <c r="G169" s="475">
        <v>6286</v>
      </c>
      <c r="H169" s="480">
        <v>3.5009356620923186E-2</v>
      </c>
      <c r="I169" s="460">
        <v>3155</v>
      </c>
      <c r="J169" s="488">
        <v>1.7571511317055782E-2</v>
      </c>
      <c r="K169" s="460">
        <v>24846</v>
      </c>
      <c r="L169" s="495">
        <v>0.13837774015327037</v>
      </c>
      <c r="M169" s="460">
        <v>1481</v>
      </c>
      <c r="N169" s="503">
        <v>8.2483068971662809E-3</v>
      </c>
      <c r="O169" s="507">
        <v>2842</v>
      </c>
      <c r="P169" s="488">
        <v>1.5828283728390662E-2</v>
      </c>
      <c r="Q169" s="451">
        <v>1265</v>
      </c>
      <c r="R169" s="480">
        <v>7.0453127784708604E-3</v>
      </c>
      <c r="S169" s="475">
        <v>19000</v>
      </c>
      <c r="T169" s="513">
        <v>0.12664133839898686</v>
      </c>
    </row>
    <row r="170" spans="1:20" s="446" customFormat="1" ht="14.1" customHeight="1" x14ac:dyDescent="0.3">
      <c r="A170" s="638" t="s">
        <v>739</v>
      </c>
      <c r="B170" s="452" t="s">
        <v>740</v>
      </c>
      <c r="C170" s="452" t="s">
        <v>738</v>
      </c>
      <c r="D170" s="452" t="s">
        <v>434</v>
      </c>
      <c r="E170" s="639" t="s">
        <v>391</v>
      </c>
      <c r="F170" s="621">
        <v>174970</v>
      </c>
      <c r="G170" s="475">
        <v>7806</v>
      </c>
      <c r="H170" s="480">
        <v>4.4613362290678402E-2</v>
      </c>
      <c r="I170" s="460">
        <v>4220</v>
      </c>
      <c r="J170" s="488">
        <v>2.4118420300622966E-2</v>
      </c>
      <c r="K170" s="460">
        <v>31378</v>
      </c>
      <c r="L170" s="495">
        <v>0.17933360004572213</v>
      </c>
      <c r="M170" s="460">
        <v>2755</v>
      </c>
      <c r="N170" s="503">
        <v>1.57455563810939E-2</v>
      </c>
      <c r="O170" s="507">
        <v>4504</v>
      </c>
      <c r="P170" s="488">
        <v>2.5741555695262045E-2</v>
      </c>
      <c r="Q170" s="451">
        <v>2045</v>
      </c>
      <c r="R170" s="480">
        <v>1.16877178944962E-2</v>
      </c>
      <c r="S170" s="475">
        <v>27000</v>
      </c>
      <c r="T170" s="513">
        <v>0.19511349101393977</v>
      </c>
    </row>
    <row r="171" spans="1:20" s="446" customFormat="1" ht="14.1" customHeight="1" x14ac:dyDescent="0.3">
      <c r="A171" s="638" t="s">
        <v>741</v>
      </c>
      <c r="B171" s="452" t="s">
        <v>742</v>
      </c>
      <c r="C171" s="452" t="s">
        <v>738</v>
      </c>
      <c r="D171" s="452" t="s">
        <v>434</v>
      </c>
      <c r="E171" s="639" t="s">
        <v>391</v>
      </c>
      <c r="F171" s="621">
        <v>101501</v>
      </c>
      <c r="G171" s="475">
        <v>3907</v>
      </c>
      <c r="H171" s="480">
        <v>3.8492231603629523E-2</v>
      </c>
      <c r="I171" s="460">
        <v>2029</v>
      </c>
      <c r="J171" s="488">
        <v>1.9989950837922779E-2</v>
      </c>
      <c r="K171" s="460">
        <v>14919</v>
      </c>
      <c r="L171" s="495">
        <v>0.1469837735588812</v>
      </c>
      <c r="M171" s="460">
        <v>886</v>
      </c>
      <c r="N171" s="503">
        <v>8.7289780396252251E-3</v>
      </c>
      <c r="O171" s="507">
        <v>2073</v>
      </c>
      <c r="P171" s="488">
        <v>2.0423444103998975E-2</v>
      </c>
      <c r="Q171" s="451">
        <v>996</v>
      </c>
      <c r="R171" s="480">
        <v>9.8127112048157165E-3</v>
      </c>
      <c r="S171" s="475">
        <v>12000</v>
      </c>
      <c r="T171" s="513">
        <v>0.13431232091690545</v>
      </c>
    </row>
    <row r="172" spans="1:20" s="446" customFormat="1" ht="14.1" customHeight="1" x14ac:dyDescent="0.3">
      <c r="A172" s="638" t="s">
        <v>743</v>
      </c>
      <c r="B172" s="452" t="s">
        <v>744</v>
      </c>
      <c r="C172" s="452" t="s">
        <v>738</v>
      </c>
      <c r="D172" s="452" t="s">
        <v>434</v>
      </c>
      <c r="E172" s="639" t="s">
        <v>391</v>
      </c>
      <c r="F172" s="621">
        <v>118452</v>
      </c>
      <c r="G172" s="475">
        <v>4436</v>
      </c>
      <c r="H172" s="480">
        <v>3.7449768682673149E-2</v>
      </c>
      <c r="I172" s="460">
        <v>2327</v>
      </c>
      <c r="J172" s="488">
        <v>1.9645088305811638E-2</v>
      </c>
      <c r="K172" s="460">
        <v>18259</v>
      </c>
      <c r="L172" s="495">
        <v>0.15414682740688213</v>
      </c>
      <c r="M172" s="460">
        <v>1384</v>
      </c>
      <c r="N172" s="503">
        <v>1.1684057677371424E-2</v>
      </c>
      <c r="O172" s="507">
        <v>2828</v>
      </c>
      <c r="P172" s="488">
        <v>2.3874649647114443E-2</v>
      </c>
      <c r="Q172" s="451">
        <v>959</v>
      </c>
      <c r="R172" s="480">
        <v>8.0961064397393045E-3</v>
      </c>
      <c r="S172" s="475">
        <v>15000</v>
      </c>
      <c r="T172" s="513">
        <v>0.12618827290317153</v>
      </c>
    </row>
    <row r="173" spans="1:20" s="446" customFormat="1" ht="14.1" customHeight="1" x14ac:dyDescent="0.3">
      <c r="A173" s="638" t="s">
        <v>745</v>
      </c>
      <c r="B173" s="452" t="s">
        <v>746</v>
      </c>
      <c r="C173" s="452" t="s">
        <v>738</v>
      </c>
      <c r="D173" s="452" t="s">
        <v>434</v>
      </c>
      <c r="E173" s="639" t="s">
        <v>391</v>
      </c>
      <c r="F173" s="621">
        <v>73280</v>
      </c>
      <c r="G173" s="475">
        <v>3503</v>
      </c>
      <c r="H173" s="480">
        <v>4.7802947598253272E-2</v>
      </c>
      <c r="I173" s="460">
        <v>1968</v>
      </c>
      <c r="J173" s="488">
        <v>2.6855895196506552E-2</v>
      </c>
      <c r="K173" s="460">
        <v>13723</v>
      </c>
      <c r="L173" s="495">
        <v>0.18726801310043667</v>
      </c>
      <c r="M173" s="460">
        <v>861</v>
      </c>
      <c r="N173" s="503">
        <v>1.1749454148471616E-2</v>
      </c>
      <c r="O173" s="507">
        <v>2427</v>
      </c>
      <c r="P173" s="488">
        <v>3.3119541484716158E-2</v>
      </c>
      <c r="Q173" s="451">
        <v>696</v>
      </c>
      <c r="R173" s="480">
        <v>9.4978165938864635E-3</v>
      </c>
      <c r="S173" s="475">
        <v>12000</v>
      </c>
      <c r="T173" s="513">
        <v>0.14776323404464911</v>
      </c>
    </row>
    <row r="174" spans="1:20" s="446" customFormat="1" ht="14.1" customHeight="1" x14ac:dyDescent="0.3">
      <c r="A174" s="638" t="s">
        <v>747</v>
      </c>
      <c r="B174" s="452" t="s">
        <v>748</v>
      </c>
      <c r="C174" s="452" t="s">
        <v>738</v>
      </c>
      <c r="D174" s="452" t="s">
        <v>434</v>
      </c>
      <c r="E174" s="639" t="s">
        <v>391</v>
      </c>
      <c r="F174" s="621">
        <v>78884</v>
      </c>
      <c r="G174" s="475">
        <v>3291</v>
      </c>
      <c r="H174" s="480">
        <v>4.1719486841438058E-2</v>
      </c>
      <c r="I174" s="460">
        <v>1661</v>
      </c>
      <c r="J174" s="488">
        <v>2.1056234470868618E-2</v>
      </c>
      <c r="K174" s="460">
        <v>12427</v>
      </c>
      <c r="L174" s="495">
        <v>0.15753511485218802</v>
      </c>
      <c r="M174" s="460">
        <v>784</v>
      </c>
      <c r="N174" s="503">
        <v>9.9386440849855481E-3</v>
      </c>
      <c r="O174" s="507">
        <v>1599</v>
      </c>
      <c r="P174" s="488">
        <v>2.0270270270270271E-2</v>
      </c>
      <c r="Q174" s="451">
        <v>860</v>
      </c>
      <c r="R174" s="480">
        <v>1.0902084072815781E-2</v>
      </c>
      <c r="S174" s="475">
        <v>10000</v>
      </c>
      <c r="T174" s="513">
        <v>0.12325440942649724</v>
      </c>
    </row>
    <row r="175" spans="1:20" s="446" customFormat="1" ht="14.1" customHeight="1" x14ac:dyDescent="0.3">
      <c r="A175" s="638" t="s">
        <v>749</v>
      </c>
      <c r="B175" s="452" t="s">
        <v>750</v>
      </c>
      <c r="C175" s="452" t="s">
        <v>738</v>
      </c>
      <c r="D175" s="452" t="s">
        <v>434</v>
      </c>
      <c r="E175" s="639" t="s">
        <v>391</v>
      </c>
      <c r="F175" s="621">
        <v>159205</v>
      </c>
      <c r="G175" s="475">
        <v>5746</v>
      </c>
      <c r="H175" s="480">
        <v>3.6091831286705817E-2</v>
      </c>
      <c r="I175" s="460">
        <v>3462</v>
      </c>
      <c r="J175" s="488">
        <v>2.1745548192581891E-2</v>
      </c>
      <c r="K175" s="460">
        <v>21577</v>
      </c>
      <c r="L175" s="495">
        <v>0.13552966301309632</v>
      </c>
      <c r="M175" s="460">
        <v>1385</v>
      </c>
      <c r="N175" s="503">
        <v>8.6994755189849574E-3</v>
      </c>
      <c r="O175" s="507">
        <v>3625</v>
      </c>
      <c r="P175" s="488">
        <v>2.2769385383624885E-2</v>
      </c>
      <c r="Q175" s="451">
        <v>1510</v>
      </c>
      <c r="R175" s="480">
        <v>9.4846267391099533E-3</v>
      </c>
      <c r="S175" s="475">
        <v>20000</v>
      </c>
      <c r="T175" s="513">
        <v>0.13502656647695435</v>
      </c>
    </row>
    <row r="176" spans="1:20" s="446" customFormat="1" ht="14.1" customHeight="1" x14ac:dyDescent="0.3">
      <c r="A176" s="638" t="s">
        <v>751</v>
      </c>
      <c r="B176" s="452" t="s">
        <v>752</v>
      </c>
      <c r="C176" s="452" t="s">
        <v>738</v>
      </c>
      <c r="D176" s="452" t="s">
        <v>434</v>
      </c>
      <c r="E176" s="639" t="s">
        <v>391</v>
      </c>
      <c r="F176" s="621">
        <v>96387</v>
      </c>
      <c r="G176" s="475">
        <v>3590</v>
      </c>
      <c r="H176" s="480">
        <v>3.724568665898928E-2</v>
      </c>
      <c r="I176" s="460">
        <v>1928</v>
      </c>
      <c r="J176" s="488">
        <v>2.0002697459200931E-2</v>
      </c>
      <c r="K176" s="460">
        <v>13681</v>
      </c>
      <c r="L176" s="495">
        <v>0.14193822818429871</v>
      </c>
      <c r="M176" s="460">
        <v>877</v>
      </c>
      <c r="N176" s="503">
        <v>9.0987373815971037E-3</v>
      </c>
      <c r="O176" s="507">
        <v>1832</v>
      </c>
      <c r="P176" s="488">
        <v>1.9006712523473083E-2</v>
      </c>
      <c r="Q176" s="451">
        <v>789</v>
      </c>
      <c r="R176" s="480">
        <v>8.1857511905132439E-3</v>
      </c>
      <c r="S176" s="475">
        <v>11000</v>
      </c>
      <c r="T176" s="513">
        <v>0.11937706875033914</v>
      </c>
    </row>
    <row r="177" spans="1:20" s="446" customFormat="1" ht="14.1" customHeight="1" x14ac:dyDescent="0.3">
      <c r="A177" s="638" t="s">
        <v>753</v>
      </c>
      <c r="B177" s="452" t="s">
        <v>754</v>
      </c>
      <c r="C177" s="452" t="s">
        <v>738</v>
      </c>
      <c r="D177" s="452" t="s">
        <v>434</v>
      </c>
      <c r="E177" s="639" t="s">
        <v>391</v>
      </c>
      <c r="F177" s="621">
        <v>143366</v>
      </c>
      <c r="G177" s="475">
        <v>4527</v>
      </c>
      <c r="H177" s="480">
        <v>3.1576524420015906E-2</v>
      </c>
      <c r="I177" s="460">
        <v>2626</v>
      </c>
      <c r="J177" s="488">
        <v>1.8316755716139114E-2</v>
      </c>
      <c r="K177" s="460">
        <v>17914</v>
      </c>
      <c r="L177" s="495">
        <v>0.12495291770712721</v>
      </c>
      <c r="M177" s="460">
        <v>1656</v>
      </c>
      <c r="N177" s="503">
        <v>1.155085585145711E-2</v>
      </c>
      <c r="O177" s="507">
        <v>2529</v>
      </c>
      <c r="P177" s="488">
        <v>1.7640165729670913E-2</v>
      </c>
      <c r="Q177" s="451">
        <v>1022</v>
      </c>
      <c r="R177" s="480">
        <v>7.1286078986649553E-3</v>
      </c>
      <c r="S177" s="475">
        <v>16000</v>
      </c>
      <c r="T177" s="513">
        <v>0.11099780085607054</v>
      </c>
    </row>
    <row r="178" spans="1:20" s="446" customFormat="1" ht="14.1" customHeight="1" x14ac:dyDescent="0.3">
      <c r="A178" s="638" t="s">
        <v>755</v>
      </c>
      <c r="B178" s="452" t="s">
        <v>756</v>
      </c>
      <c r="C178" s="452" t="s">
        <v>738</v>
      </c>
      <c r="D178" s="452" t="s">
        <v>434</v>
      </c>
      <c r="E178" s="639" t="s">
        <v>391</v>
      </c>
      <c r="F178" s="621">
        <v>60188</v>
      </c>
      <c r="G178" s="475">
        <v>2203</v>
      </c>
      <c r="H178" s="480">
        <v>3.6601980461221505E-2</v>
      </c>
      <c r="I178" s="460">
        <v>1311</v>
      </c>
      <c r="J178" s="488">
        <v>2.1781750515052833E-2</v>
      </c>
      <c r="K178" s="460">
        <v>10449</v>
      </c>
      <c r="L178" s="495">
        <v>0.17360603442546688</v>
      </c>
      <c r="M178" s="460">
        <v>754</v>
      </c>
      <c r="N178" s="503">
        <v>1.2527414102478899E-2</v>
      </c>
      <c r="O178" s="507">
        <v>1653</v>
      </c>
      <c r="P178" s="488">
        <v>2.7463946301588358E-2</v>
      </c>
      <c r="Q178" s="451">
        <v>435</v>
      </c>
      <c r="R178" s="480">
        <v>7.2273542898916724E-3</v>
      </c>
      <c r="S178" s="475">
        <v>8000</v>
      </c>
      <c r="T178" s="513">
        <v>0.12897817044465223</v>
      </c>
    </row>
    <row r="179" spans="1:20" s="446" customFormat="1" ht="14.1" customHeight="1" x14ac:dyDescent="0.3">
      <c r="A179" s="638" t="s">
        <v>757</v>
      </c>
      <c r="B179" s="452" t="s">
        <v>758</v>
      </c>
      <c r="C179" s="452" t="s">
        <v>738</v>
      </c>
      <c r="D179" s="452" t="s">
        <v>434</v>
      </c>
      <c r="E179" s="639" t="s">
        <v>391</v>
      </c>
      <c r="F179" s="621">
        <v>73613</v>
      </c>
      <c r="G179" s="475">
        <v>2677</v>
      </c>
      <c r="H179" s="480">
        <v>3.6365859291157814E-2</v>
      </c>
      <c r="I179" s="460">
        <v>1531</v>
      </c>
      <c r="J179" s="488">
        <v>2.0797956882615841E-2</v>
      </c>
      <c r="K179" s="460">
        <v>10762</v>
      </c>
      <c r="L179" s="495">
        <v>0.14619700324670915</v>
      </c>
      <c r="M179" s="460">
        <v>607</v>
      </c>
      <c r="N179" s="503">
        <v>8.2458261448385469E-3</v>
      </c>
      <c r="O179" s="507">
        <v>1472</v>
      </c>
      <c r="P179" s="488">
        <v>1.9996468015160366E-2</v>
      </c>
      <c r="Q179" s="451">
        <v>726</v>
      </c>
      <c r="R179" s="480">
        <v>9.8623884368250168E-3</v>
      </c>
      <c r="S179" s="475">
        <v>8800</v>
      </c>
      <c r="T179" s="513">
        <v>0.12319408668383917</v>
      </c>
    </row>
    <row r="180" spans="1:20" s="446" customFormat="1" ht="14.1" customHeight="1" x14ac:dyDescent="0.3">
      <c r="A180" s="638" t="s">
        <v>759</v>
      </c>
      <c r="B180" s="452" t="s">
        <v>760</v>
      </c>
      <c r="C180" s="452" t="s">
        <v>738</v>
      </c>
      <c r="D180" s="452" t="s">
        <v>434</v>
      </c>
      <c r="E180" s="639" t="s">
        <v>391</v>
      </c>
      <c r="F180" s="621">
        <v>122558</v>
      </c>
      <c r="G180" s="475">
        <v>4299</v>
      </c>
      <c r="H180" s="480">
        <v>3.5077269537688277E-2</v>
      </c>
      <c r="I180" s="460">
        <v>2396</v>
      </c>
      <c r="J180" s="488">
        <v>1.9549927381321497E-2</v>
      </c>
      <c r="K180" s="460">
        <v>18685</v>
      </c>
      <c r="L180" s="495">
        <v>0.15245842784640742</v>
      </c>
      <c r="M180" s="460">
        <v>1484</v>
      </c>
      <c r="N180" s="503">
        <v>1.2108552685259224E-2</v>
      </c>
      <c r="O180" s="507">
        <v>2953</v>
      </c>
      <c r="P180" s="488">
        <v>2.4094714339333214E-2</v>
      </c>
      <c r="Q180" s="451">
        <v>871</v>
      </c>
      <c r="R180" s="480">
        <v>7.1068392108226313E-3</v>
      </c>
      <c r="S180" s="475">
        <v>15000</v>
      </c>
      <c r="T180" s="513">
        <v>0.13503051689681869</v>
      </c>
    </row>
    <row r="181" spans="1:20" s="446" customFormat="1" ht="14.1" customHeight="1" x14ac:dyDescent="0.3">
      <c r="A181" s="638" t="s">
        <v>761</v>
      </c>
      <c r="B181" s="452" t="s">
        <v>762</v>
      </c>
      <c r="C181" s="452" t="s">
        <v>738</v>
      </c>
      <c r="D181" s="452" t="s">
        <v>434</v>
      </c>
      <c r="E181" s="639" t="s">
        <v>391</v>
      </c>
      <c r="F181" s="621">
        <v>114019</v>
      </c>
      <c r="G181" s="475">
        <v>4252</v>
      </c>
      <c r="H181" s="480">
        <v>3.7292030275655814E-2</v>
      </c>
      <c r="I181" s="460">
        <v>2376</v>
      </c>
      <c r="J181" s="488">
        <v>2.0838632157798263E-2</v>
      </c>
      <c r="K181" s="460">
        <v>18677</v>
      </c>
      <c r="L181" s="495">
        <v>0.16380603232794536</v>
      </c>
      <c r="M181" s="460">
        <v>1269</v>
      </c>
      <c r="N181" s="503">
        <v>1.1129723993369527E-2</v>
      </c>
      <c r="O181" s="507">
        <v>2848</v>
      </c>
      <c r="P181" s="488">
        <v>2.4978293091502294E-2</v>
      </c>
      <c r="Q181" s="451">
        <v>778</v>
      </c>
      <c r="R181" s="480">
        <v>6.8234241661477473E-3</v>
      </c>
      <c r="S181" s="475">
        <v>14000</v>
      </c>
      <c r="T181" s="513">
        <v>0.12227501397428731</v>
      </c>
    </row>
    <row r="182" spans="1:20" s="446" customFormat="1" ht="14.1" customHeight="1" x14ac:dyDescent="0.3">
      <c r="A182" s="638" t="s">
        <v>763</v>
      </c>
      <c r="B182" s="452" t="s">
        <v>764</v>
      </c>
      <c r="C182" s="452" t="s">
        <v>738</v>
      </c>
      <c r="D182" s="452" t="s">
        <v>434</v>
      </c>
      <c r="E182" s="639" t="s">
        <v>391</v>
      </c>
      <c r="F182" s="621">
        <v>107171</v>
      </c>
      <c r="G182" s="475">
        <v>5251</v>
      </c>
      <c r="H182" s="480">
        <v>4.8996463595562235E-2</v>
      </c>
      <c r="I182" s="460">
        <v>2967</v>
      </c>
      <c r="J182" s="488">
        <v>2.7684728144740649E-2</v>
      </c>
      <c r="K182" s="460">
        <v>20276</v>
      </c>
      <c r="L182" s="495">
        <v>0.18919297197936008</v>
      </c>
      <c r="M182" s="460">
        <v>1846</v>
      </c>
      <c r="N182" s="503">
        <v>1.722480895018242E-2</v>
      </c>
      <c r="O182" s="507">
        <v>3397</v>
      </c>
      <c r="P182" s="488">
        <v>3.1697007586007409E-2</v>
      </c>
      <c r="Q182" s="451">
        <v>1140</v>
      </c>
      <c r="R182" s="480">
        <v>1.0637205960567692E-2</v>
      </c>
      <c r="S182" s="475">
        <v>18000</v>
      </c>
      <c r="T182" s="513">
        <v>0.15919764387487065</v>
      </c>
    </row>
    <row r="183" spans="1:20" s="446" customFormat="1" ht="14.1" customHeight="1" x14ac:dyDescent="0.3">
      <c r="A183" s="638" t="s">
        <v>765</v>
      </c>
      <c r="B183" s="452" t="s">
        <v>766</v>
      </c>
      <c r="C183" s="452" t="s">
        <v>767</v>
      </c>
      <c r="D183" s="452" t="s">
        <v>166</v>
      </c>
      <c r="E183" s="639" t="s">
        <v>391</v>
      </c>
      <c r="F183" s="621">
        <v>101691</v>
      </c>
      <c r="G183" s="475">
        <v>3153</v>
      </c>
      <c r="H183" s="480">
        <v>3.100569371920819E-2</v>
      </c>
      <c r="I183" s="460">
        <v>1942</v>
      </c>
      <c r="J183" s="488">
        <v>1.9097068570473295E-2</v>
      </c>
      <c r="K183" s="460">
        <v>15742</v>
      </c>
      <c r="L183" s="495">
        <v>0.15480229322162237</v>
      </c>
      <c r="M183" s="460">
        <v>1075</v>
      </c>
      <c r="N183" s="503">
        <v>1.0571240326085888E-2</v>
      </c>
      <c r="O183" s="507">
        <v>2325</v>
      </c>
      <c r="P183" s="488">
        <v>2.2863380240139244E-2</v>
      </c>
      <c r="Q183" s="451">
        <v>476</v>
      </c>
      <c r="R183" s="480">
        <v>4.6808468792715182E-3</v>
      </c>
      <c r="S183" s="475">
        <v>11000</v>
      </c>
      <c r="T183" s="513">
        <v>0.10789602746444335</v>
      </c>
    </row>
    <row r="184" spans="1:20" s="446" customFormat="1" ht="14.1" customHeight="1" x14ac:dyDescent="0.3">
      <c r="A184" s="638" t="s">
        <v>768</v>
      </c>
      <c r="B184" s="452" t="s">
        <v>769</v>
      </c>
      <c r="C184" s="452" t="s">
        <v>767</v>
      </c>
      <c r="D184" s="452" t="s">
        <v>166</v>
      </c>
      <c r="E184" s="639" t="s">
        <v>391</v>
      </c>
      <c r="F184" s="621">
        <v>197106</v>
      </c>
      <c r="G184" s="475">
        <v>5258</v>
      </c>
      <c r="H184" s="480">
        <v>2.6676001745253822E-2</v>
      </c>
      <c r="I184" s="460">
        <v>3278</v>
      </c>
      <c r="J184" s="488">
        <v>1.6630645439509706E-2</v>
      </c>
      <c r="K184" s="460">
        <v>26500</v>
      </c>
      <c r="L184" s="495">
        <v>0.13444542530415107</v>
      </c>
      <c r="M184" s="460">
        <v>2255</v>
      </c>
      <c r="N184" s="503">
        <v>1.1440544681541912E-2</v>
      </c>
      <c r="O184" s="507">
        <v>4086</v>
      </c>
      <c r="P184" s="488">
        <v>2.0729962558217407E-2</v>
      </c>
      <c r="Q184" s="451">
        <v>1072</v>
      </c>
      <c r="R184" s="480">
        <v>5.4386979594735823E-3</v>
      </c>
      <c r="S184" s="475">
        <v>20000</v>
      </c>
      <c r="T184" s="513">
        <v>0.10614809782608696</v>
      </c>
    </row>
    <row r="185" spans="1:20" s="446" customFormat="1" ht="14.1" customHeight="1" x14ac:dyDescent="0.3">
      <c r="A185" s="638" t="s">
        <v>770</v>
      </c>
      <c r="B185" s="452" t="s">
        <v>771</v>
      </c>
      <c r="C185" s="452" t="s">
        <v>767</v>
      </c>
      <c r="D185" s="452" t="s">
        <v>166</v>
      </c>
      <c r="E185" s="639" t="s">
        <v>391</v>
      </c>
      <c r="F185" s="621">
        <v>92957</v>
      </c>
      <c r="G185" s="475">
        <v>2596</v>
      </c>
      <c r="H185" s="480">
        <v>2.7926890928063514E-2</v>
      </c>
      <c r="I185" s="460">
        <v>1801</v>
      </c>
      <c r="J185" s="488">
        <v>1.9374549522897685E-2</v>
      </c>
      <c r="K185" s="460">
        <v>13895</v>
      </c>
      <c r="L185" s="495">
        <v>0.14947771550286693</v>
      </c>
      <c r="M185" s="460">
        <v>834</v>
      </c>
      <c r="N185" s="503">
        <v>8.9718902288154732E-3</v>
      </c>
      <c r="O185" s="507">
        <v>2380</v>
      </c>
      <c r="P185" s="488">
        <v>2.5603235904773175E-2</v>
      </c>
      <c r="Q185" s="451">
        <v>444</v>
      </c>
      <c r="R185" s="480">
        <v>4.7764019923190295E-3</v>
      </c>
      <c r="S185" s="475">
        <v>10000</v>
      </c>
      <c r="T185" s="513">
        <v>0.10467148853323843</v>
      </c>
    </row>
    <row r="186" spans="1:20" s="446" customFormat="1" ht="14.1" customHeight="1" x14ac:dyDescent="0.3">
      <c r="A186" s="638" t="s">
        <v>772</v>
      </c>
      <c r="B186" s="452" t="s">
        <v>773</v>
      </c>
      <c r="C186" s="452" t="s">
        <v>767</v>
      </c>
      <c r="D186" s="452" t="s">
        <v>166</v>
      </c>
      <c r="E186" s="639" t="s">
        <v>391</v>
      </c>
      <c r="F186" s="621">
        <v>109094</v>
      </c>
      <c r="G186" s="475">
        <v>3424</v>
      </c>
      <c r="H186" s="480">
        <v>3.1385777402973582E-2</v>
      </c>
      <c r="I186" s="460">
        <v>2239</v>
      </c>
      <c r="J186" s="488">
        <v>2.052358516508699E-2</v>
      </c>
      <c r="K186" s="460">
        <v>17758</v>
      </c>
      <c r="L186" s="495">
        <v>0.16277705465011824</v>
      </c>
      <c r="M186" s="460">
        <v>1703</v>
      </c>
      <c r="N186" s="503">
        <v>1.5610391038920564E-2</v>
      </c>
      <c r="O186" s="507">
        <v>2732</v>
      </c>
      <c r="P186" s="488">
        <v>2.5042623792325885E-2</v>
      </c>
      <c r="Q186" s="451">
        <v>646</v>
      </c>
      <c r="R186" s="480">
        <v>5.9214988908647586E-3</v>
      </c>
      <c r="S186" s="475">
        <v>13000</v>
      </c>
      <c r="T186" s="513">
        <v>0.11437017225907484</v>
      </c>
    </row>
    <row r="187" spans="1:20" s="446" customFormat="1" ht="14.1" customHeight="1" x14ac:dyDescent="0.3">
      <c r="A187" s="638" t="s">
        <v>774</v>
      </c>
      <c r="B187" s="452" t="s">
        <v>775</v>
      </c>
      <c r="C187" s="452" t="s">
        <v>767</v>
      </c>
      <c r="D187" s="452" t="s">
        <v>166</v>
      </c>
      <c r="E187" s="639" t="s">
        <v>391</v>
      </c>
      <c r="F187" s="621">
        <v>419614</v>
      </c>
      <c r="G187" s="475">
        <v>9944</v>
      </c>
      <c r="H187" s="480">
        <v>2.3697970039131201E-2</v>
      </c>
      <c r="I187" s="460">
        <v>5088</v>
      </c>
      <c r="J187" s="488">
        <v>1.2125429561454099E-2</v>
      </c>
      <c r="K187" s="460">
        <v>51028</v>
      </c>
      <c r="L187" s="495">
        <v>0.12160700071970906</v>
      </c>
      <c r="M187" s="460">
        <v>3516</v>
      </c>
      <c r="N187" s="503">
        <v>8.3791293903444589E-3</v>
      </c>
      <c r="O187" s="507">
        <v>4479</v>
      </c>
      <c r="P187" s="488">
        <v>1.0674095716539485E-2</v>
      </c>
      <c r="Q187" s="451">
        <v>1477</v>
      </c>
      <c r="R187" s="480">
        <v>3.5199016238733694E-3</v>
      </c>
      <c r="S187" s="475">
        <v>31000</v>
      </c>
      <c r="T187" s="513">
        <v>8.7561716887548158E-2</v>
      </c>
    </row>
    <row r="188" spans="1:20" s="446" customFormat="1" ht="14.1" customHeight="1" x14ac:dyDescent="0.3">
      <c r="A188" s="638" t="s">
        <v>776</v>
      </c>
      <c r="B188" s="452" t="s">
        <v>777</v>
      </c>
      <c r="C188" s="452" t="s">
        <v>767</v>
      </c>
      <c r="D188" s="452" t="s">
        <v>166</v>
      </c>
      <c r="E188" s="639" t="s">
        <v>391</v>
      </c>
      <c r="F188" s="621">
        <v>53929</v>
      </c>
      <c r="G188" s="475">
        <v>1809</v>
      </c>
      <c r="H188" s="480">
        <v>3.3544104285263956E-2</v>
      </c>
      <c r="I188" s="460">
        <v>1052</v>
      </c>
      <c r="J188" s="488">
        <v>1.950712974466428E-2</v>
      </c>
      <c r="K188" s="460">
        <v>9263</v>
      </c>
      <c r="L188" s="495">
        <v>0.17176287340762855</v>
      </c>
      <c r="M188" s="460">
        <v>798</v>
      </c>
      <c r="N188" s="503">
        <v>1.4797233399469673E-2</v>
      </c>
      <c r="O188" s="507">
        <v>1564</v>
      </c>
      <c r="P188" s="488">
        <v>2.9001094031040814E-2</v>
      </c>
      <c r="Q188" s="451">
        <v>397</v>
      </c>
      <c r="R188" s="480">
        <v>7.3615309017411781E-3</v>
      </c>
      <c r="S188" s="475">
        <v>7100</v>
      </c>
      <c r="T188" s="513">
        <v>0.13814842199478539</v>
      </c>
    </row>
    <row r="189" spans="1:20" s="446" customFormat="1" ht="14.1" customHeight="1" x14ac:dyDescent="0.3">
      <c r="A189" s="638" t="s">
        <v>778</v>
      </c>
      <c r="B189" s="452" t="s">
        <v>779</v>
      </c>
      <c r="C189" s="452" t="s">
        <v>767</v>
      </c>
      <c r="D189" s="452" t="s">
        <v>166</v>
      </c>
      <c r="E189" s="639" t="s">
        <v>391</v>
      </c>
      <c r="F189" s="621">
        <v>111838</v>
      </c>
      <c r="G189" s="475">
        <v>3415</v>
      </c>
      <c r="H189" s="480">
        <v>3.0535238469929719E-2</v>
      </c>
      <c r="I189" s="460">
        <v>2151</v>
      </c>
      <c r="J189" s="488">
        <v>1.9233176558951341E-2</v>
      </c>
      <c r="K189" s="460">
        <v>17155</v>
      </c>
      <c r="L189" s="495">
        <v>0.15339151272376114</v>
      </c>
      <c r="M189" s="460">
        <v>1241</v>
      </c>
      <c r="N189" s="503">
        <v>1.109640730342102E-2</v>
      </c>
      <c r="O189" s="507">
        <v>2763</v>
      </c>
      <c r="P189" s="488">
        <v>2.4705377420912392E-2</v>
      </c>
      <c r="Q189" s="451">
        <v>636</v>
      </c>
      <c r="R189" s="480">
        <v>5.6867969741948177E-3</v>
      </c>
      <c r="S189" s="475">
        <v>13000</v>
      </c>
      <c r="T189" s="513">
        <v>0.12403514965317863</v>
      </c>
    </row>
    <row r="190" spans="1:20" s="446" customFormat="1" ht="14.1" customHeight="1" x14ac:dyDescent="0.3">
      <c r="A190" s="638" t="s">
        <v>780</v>
      </c>
      <c r="B190" s="452" t="s">
        <v>781</v>
      </c>
      <c r="C190" s="452" t="s">
        <v>767</v>
      </c>
      <c r="D190" s="452" t="s">
        <v>166</v>
      </c>
      <c r="E190" s="639" t="s">
        <v>391</v>
      </c>
      <c r="F190" s="621">
        <v>59243</v>
      </c>
      <c r="G190" s="475">
        <v>2018</v>
      </c>
      <c r="H190" s="480">
        <v>3.4063096061982004E-2</v>
      </c>
      <c r="I190" s="460">
        <v>1263</v>
      </c>
      <c r="J190" s="488">
        <v>2.1318974393599244E-2</v>
      </c>
      <c r="K190" s="460">
        <v>9958</v>
      </c>
      <c r="L190" s="495">
        <v>0.16808736897186166</v>
      </c>
      <c r="M190" s="460">
        <v>859</v>
      </c>
      <c r="N190" s="503">
        <v>1.4499603328663301E-2</v>
      </c>
      <c r="O190" s="507">
        <v>1522</v>
      </c>
      <c r="P190" s="488">
        <v>2.5690798912951743E-2</v>
      </c>
      <c r="Q190" s="451">
        <v>341</v>
      </c>
      <c r="R190" s="480">
        <v>5.7559542899583071E-3</v>
      </c>
      <c r="S190" s="475">
        <v>7500</v>
      </c>
      <c r="T190" s="513">
        <v>0.13086036326836845</v>
      </c>
    </row>
    <row r="191" spans="1:20" s="446" customFormat="1" ht="14.1" customHeight="1" x14ac:dyDescent="0.3">
      <c r="A191" s="638" t="s">
        <v>782</v>
      </c>
      <c r="B191" s="452" t="s">
        <v>783</v>
      </c>
      <c r="C191" s="452" t="s">
        <v>784</v>
      </c>
      <c r="D191" s="452" t="s">
        <v>166</v>
      </c>
      <c r="E191" s="639" t="s">
        <v>391</v>
      </c>
      <c r="F191" s="621">
        <v>85738</v>
      </c>
      <c r="G191" s="475">
        <v>3047</v>
      </c>
      <c r="H191" s="480">
        <v>3.5538501014719261E-2</v>
      </c>
      <c r="I191" s="460">
        <v>1846</v>
      </c>
      <c r="J191" s="488">
        <v>2.1530709836945112E-2</v>
      </c>
      <c r="K191" s="460">
        <v>13396</v>
      </c>
      <c r="L191" s="495">
        <v>0.15624343931512283</v>
      </c>
      <c r="M191" s="460">
        <v>1017</v>
      </c>
      <c r="N191" s="503">
        <v>1.1861718257948635E-2</v>
      </c>
      <c r="O191" s="507">
        <v>1956</v>
      </c>
      <c r="P191" s="488">
        <v>2.2813688212927757E-2</v>
      </c>
      <c r="Q191" s="451">
        <v>568</v>
      </c>
      <c r="R191" s="480">
        <v>6.6248337959831111E-3</v>
      </c>
      <c r="S191" s="475">
        <v>11000</v>
      </c>
      <c r="T191" s="513">
        <v>0.15528607930883578</v>
      </c>
    </row>
    <row r="192" spans="1:20" s="446" customFormat="1" ht="14.1" customHeight="1" x14ac:dyDescent="0.3">
      <c r="A192" s="638" t="s">
        <v>785</v>
      </c>
      <c r="B192" s="452" t="s">
        <v>786</v>
      </c>
      <c r="C192" s="452" t="s">
        <v>784</v>
      </c>
      <c r="D192" s="452" t="s">
        <v>166</v>
      </c>
      <c r="E192" s="639" t="s">
        <v>391</v>
      </c>
      <c r="F192" s="621">
        <v>149188</v>
      </c>
      <c r="G192" s="475">
        <v>8068</v>
      </c>
      <c r="H192" s="480">
        <v>5.4079416575059658E-2</v>
      </c>
      <c r="I192" s="460">
        <v>4609</v>
      </c>
      <c r="J192" s="488">
        <v>3.0893905676059735E-2</v>
      </c>
      <c r="K192" s="460">
        <v>29958</v>
      </c>
      <c r="L192" s="495">
        <v>0.20080703541839826</v>
      </c>
      <c r="M192" s="460">
        <v>2757</v>
      </c>
      <c r="N192" s="503">
        <v>1.8480038609003404E-2</v>
      </c>
      <c r="O192" s="507">
        <v>5308</v>
      </c>
      <c r="P192" s="488">
        <v>3.5579269110116093E-2</v>
      </c>
      <c r="Q192" s="451">
        <v>1451</v>
      </c>
      <c r="R192" s="480">
        <v>9.7259833230554735E-3</v>
      </c>
      <c r="S192" s="475">
        <v>28000</v>
      </c>
      <c r="T192" s="513">
        <v>0.19714144898965008</v>
      </c>
    </row>
    <row r="193" spans="1:20" s="446" customFormat="1" ht="14.1" customHeight="1" x14ac:dyDescent="0.3">
      <c r="A193" s="638" t="s">
        <v>787</v>
      </c>
      <c r="B193" s="452" t="s">
        <v>788</v>
      </c>
      <c r="C193" s="452" t="s">
        <v>784</v>
      </c>
      <c r="D193" s="452" t="s">
        <v>166</v>
      </c>
      <c r="E193" s="639" t="s">
        <v>391</v>
      </c>
      <c r="F193" s="621">
        <v>114425</v>
      </c>
      <c r="G193" s="475">
        <v>3171</v>
      </c>
      <c r="H193" s="480">
        <v>2.7712475420581167E-2</v>
      </c>
      <c r="I193" s="460">
        <v>1856</v>
      </c>
      <c r="J193" s="488">
        <v>1.622023159274634E-2</v>
      </c>
      <c r="K193" s="460">
        <v>13889</v>
      </c>
      <c r="L193" s="495">
        <v>0.12138081712912388</v>
      </c>
      <c r="M193" s="460">
        <v>916</v>
      </c>
      <c r="N193" s="503">
        <v>8.005243609351103E-3</v>
      </c>
      <c r="O193" s="507">
        <v>2036</v>
      </c>
      <c r="P193" s="488">
        <v>1.7793314398077343E-2</v>
      </c>
      <c r="Q193" s="451">
        <v>567</v>
      </c>
      <c r="R193" s="480">
        <v>4.9552108367926593E-3</v>
      </c>
      <c r="S193" s="475">
        <v>11000</v>
      </c>
      <c r="T193" s="513">
        <v>0.10994612639806495</v>
      </c>
    </row>
    <row r="194" spans="1:20" s="446" customFormat="1" ht="14.1" customHeight="1" x14ac:dyDescent="0.3">
      <c r="A194" s="638" t="s">
        <v>789</v>
      </c>
      <c r="B194" s="452" t="s">
        <v>790</v>
      </c>
      <c r="C194" s="452" t="s">
        <v>784</v>
      </c>
      <c r="D194" s="452" t="s">
        <v>791</v>
      </c>
      <c r="E194" s="639" t="s">
        <v>391</v>
      </c>
      <c r="F194" s="621">
        <v>173347</v>
      </c>
      <c r="G194" s="475">
        <v>6439</v>
      </c>
      <c r="H194" s="480">
        <v>3.7145148171009591E-2</v>
      </c>
      <c r="I194" s="460">
        <v>4146</v>
      </c>
      <c r="J194" s="488">
        <v>2.3917344978568997E-2</v>
      </c>
      <c r="K194" s="460">
        <v>27564</v>
      </c>
      <c r="L194" s="495">
        <v>0.15901053955361211</v>
      </c>
      <c r="M194" s="460">
        <v>1412</v>
      </c>
      <c r="N194" s="503">
        <v>8.1455116038927702E-3</v>
      </c>
      <c r="O194" s="507">
        <v>4504</v>
      </c>
      <c r="P194" s="488">
        <v>2.5982566759159373E-2</v>
      </c>
      <c r="Q194" s="451">
        <v>1576</v>
      </c>
      <c r="R194" s="480">
        <v>9.091590855336406E-3</v>
      </c>
      <c r="S194" s="475">
        <v>23000</v>
      </c>
      <c r="T194" s="513">
        <v>0.14432368665445144</v>
      </c>
    </row>
    <row r="195" spans="1:20" s="446" customFormat="1" ht="14.1" customHeight="1" x14ac:dyDescent="0.3">
      <c r="A195" s="638" t="s">
        <v>792</v>
      </c>
      <c r="B195" s="452" t="s">
        <v>793</v>
      </c>
      <c r="C195" s="452" t="s">
        <v>784</v>
      </c>
      <c r="D195" s="452" t="s">
        <v>166</v>
      </c>
      <c r="E195" s="639" t="s">
        <v>391</v>
      </c>
      <c r="F195" s="621">
        <v>99160</v>
      </c>
      <c r="G195" s="475">
        <v>3940</v>
      </c>
      <c r="H195" s="480">
        <v>3.973376361436063E-2</v>
      </c>
      <c r="I195" s="460">
        <v>2182</v>
      </c>
      <c r="J195" s="488">
        <v>2.2004840661557081E-2</v>
      </c>
      <c r="K195" s="460">
        <v>16062</v>
      </c>
      <c r="L195" s="495">
        <v>0.16198063735377169</v>
      </c>
      <c r="M195" s="460">
        <v>1198</v>
      </c>
      <c r="N195" s="503">
        <v>1.2081484469544171E-2</v>
      </c>
      <c r="O195" s="507">
        <v>2632</v>
      </c>
      <c r="P195" s="488">
        <v>2.654296087131908E-2</v>
      </c>
      <c r="Q195" s="451">
        <v>619</v>
      </c>
      <c r="R195" s="480">
        <v>6.2424364663170636E-3</v>
      </c>
      <c r="S195" s="475">
        <v>13000</v>
      </c>
      <c r="T195" s="513">
        <v>0.11003055463863427</v>
      </c>
    </row>
    <row r="196" spans="1:20" s="446" customFormat="1" ht="14.1" customHeight="1" x14ac:dyDescent="0.3">
      <c r="A196" s="638" t="s">
        <v>794</v>
      </c>
      <c r="B196" s="452" t="s">
        <v>795</v>
      </c>
      <c r="C196" s="452" t="s">
        <v>784</v>
      </c>
      <c r="D196" s="452" t="s">
        <v>791</v>
      </c>
      <c r="E196" s="639" t="s">
        <v>391</v>
      </c>
      <c r="F196" s="621">
        <v>186047</v>
      </c>
      <c r="G196" s="475">
        <v>7839</v>
      </c>
      <c r="H196" s="480">
        <v>4.2134514396899705E-2</v>
      </c>
      <c r="I196" s="460">
        <v>4029</v>
      </c>
      <c r="J196" s="488">
        <v>2.1655818153477346E-2</v>
      </c>
      <c r="K196" s="460">
        <v>31395</v>
      </c>
      <c r="L196" s="495">
        <v>0.16874768203733465</v>
      </c>
      <c r="M196" s="460">
        <v>1502</v>
      </c>
      <c r="N196" s="503">
        <v>8.0732288077743804E-3</v>
      </c>
      <c r="O196" s="507">
        <v>4423</v>
      </c>
      <c r="P196" s="488">
        <v>2.3773562594398188E-2</v>
      </c>
      <c r="Q196" s="451">
        <v>1229</v>
      </c>
      <c r="R196" s="480">
        <v>6.6058576596236436E-3</v>
      </c>
      <c r="S196" s="475">
        <v>24000</v>
      </c>
      <c r="T196" s="513">
        <v>0.13893069673744413</v>
      </c>
    </row>
    <row r="197" spans="1:20" s="446" customFormat="1" ht="14.1" customHeight="1" x14ac:dyDescent="0.3">
      <c r="A197" s="638" t="s">
        <v>796</v>
      </c>
      <c r="B197" s="452" t="s">
        <v>797</v>
      </c>
      <c r="C197" s="452" t="s">
        <v>784</v>
      </c>
      <c r="D197" s="452" t="s">
        <v>166</v>
      </c>
      <c r="E197" s="639" t="s">
        <v>391</v>
      </c>
      <c r="F197" s="621">
        <v>94912</v>
      </c>
      <c r="G197" s="475">
        <v>3829</v>
      </c>
      <c r="H197" s="480">
        <v>4.0342633175994604E-2</v>
      </c>
      <c r="I197" s="460">
        <v>2233</v>
      </c>
      <c r="J197" s="488">
        <v>2.3527056641942011E-2</v>
      </c>
      <c r="K197" s="460">
        <v>17434</v>
      </c>
      <c r="L197" s="495">
        <v>0.18368594066082267</v>
      </c>
      <c r="M197" s="460">
        <v>1577</v>
      </c>
      <c r="N197" s="503">
        <v>1.6615391099123397E-2</v>
      </c>
      <c r="O197" s="507">
        <v>2568</v>
      </c>
      <c r="P197" s="488">
        <v>2.7056641942009442E-2</v>
      </c>
      <c r="Q197" s="451">
        <v>661</v>
      </c>
      <c r="R197" s="480">
        <v>6.9643459204315576E-3</v>
      </c>
      <c r="S197" s="475">
        <v>14000</v>
      </c>
      <c r="T197" s="513">
        <v>0.14605088830236707</v>
      </c>
    </row>
    <row r="198" spans="1:20" s="446" customFormat="1" ht="14.1" customHeight="1" x14ac:dyDescent="0.3">
      <c r="A198" s="638" t="s">
        <v>798</v>
      </c>
      <c r="B198" s="452" t="s">
        <v>799</v>
      </c>
      <c r="C198" s="452" t="s">
        <v>784</v>
      </c>
      <c r="D198" s="452" t="s">
        <v>166</v>
      </c>
      <c r="E198" s="639" t="s">
        <v>391</v>
      </c>
      <c r="F198" s="621">
        <v>163111</v>
      </c>
      <c r="G198" s="475">
        <v>6351</v>
      </c>
      <c r="H198" s="480">
        <v>3.8936675024982985E-2</v>
      </c>
      <c r="I198" s="460">
        <v>3615</v>
      </c>
      <c r="J198" s="488">
        <v>2.216282163679948E-2</v>
      </c>
      <c r="K198" s="460">
        <v>28507</v>
      </c>
      <c r="L198" s="495">
        <v>0.17477055502081404</v>
      </c>
      <c r="M198" s="460">
        <v>2670</v>
      </c>
      <c r="N198" s="503">
        <v>1.6369220959959782E-2</v>
      </c>
      <c r="O198" s="507">
        <v>4498</v>
      </c>
      <c r="P198" s="488">
        <v>2.7576313062883558E-2</v>
      </c>
      <c r="Q198" s="451">
        <v>1063</v>
      </c>
      <c r="R198" s="480">
        <v>6.5170344121487818E-3</v>
      </c>
      <c r="S198" s="475">
        <v>23000</v>
      </c>
      <c r="T198" s="513">
        <v>0.16058648978879386</v>
      </c>
    </row>
    <row r="199" spans="1:20" s="446" customFormat="1" ht="14.1" customHeight="1" x14ac:dyDescent="0.3">
      <c r="A199" s="638" t="s">
        <v>800</v>
      </c>
      <c r="B199" s="452" t="s">
        <v>801</v>
      </c>
      <c r="C199" s="452" t="s">
        <v>784</v>
      </c>
      <c r="D199" s="452" t="s">
        <v>166</v>
      </c>
      <c r="E199" s="639" t="s">
        <v>391</v>
      </c>
      <c r="F199" s="621">
        <v>81224</v>
      </c>
      <c r="G199" s="475">
        <v>3507</v>
      </c>
      <c r="H199" s="480">
        <v>4.3176893529006208E-2</v>
      </c>
      <c r="I199" s="460">
        <v>1928</v>
      </c>
      <c r="J199" s="488">
        <v>2.3736826553727962E-2</v>
      </c>
      <c r="K199" s="460">
        <v>13957</v>
      </c>
      <c r="L199" s="495">
        <v>0.17183344824189895</v>
      </c>
      <c r="M199" s="460">
        <v>1027</v>
      </c>
      <c r="N199" s="503">
        <v>1.264404609475032E-2</v>
      </c>
      <c r="O199" s="507">
        <v>2284</v>
      </c>
      <c r="P199" s="488">
        <v>2.8119767556387273E-2</v>
      </c>
      <c r="Q199" s="451">
        <v>606</v>
      </c>
      <c r="R199" s="480">
        <v>7.4608490101447846E-3</v>
      </c>
      <c r="S199" s="475">
        <v>12000</v>
      </c>
      <c r="T199" s="513">
        <v>0.12475828083089015</v>
      </c>
    </row>
    <row r="200" spans="1:20" s="446" customFormat="1" ht="14.1" customHeight="1" x14ac:dyDescent="0.3">
      <c r="A200" s="638" t="s">
        <v>802</v>
      </c>
      <c r="B200" s="452" t="s">
        <v>803</v>
      </c>
      <c r="C200" s="452" t="s">
        <v>804</v>
      </c>
      <c r="D200" s="452" t="s">
        <v>434</v>
      </c>
      <c r="E200" s="639" t="s">
        <v>391</v>
      </c>
      <c r="F200" s="621">
        <v>163283</v>
      </c>
      <c r="G200" s="475">
        <v>6612</v>
      </c>
      <c r="H200" s="480">
        <v>4.0494111450671534E-2</v>
      </c>
      <c r="I200" s="460">
        <v>3118</v>
      </c>
      <c r="J200" s="488">
        <v>1.9095680505625202E-2</v>
      </c>
      <c r="K200" s="460">
        <v>25243</v>
      </c>
      <c r="L200" s="495">
        <v>0.15459662059124343</v>
      </c>
      <c r="M200" s="460">
        <v>1773</v>
      </c>
      <c r="N200" s="503">
        <v>1.0858448215674625E-2</v>
      </c>
      <c r="O200" s="507">
        <v>3478</v>
      </c>
      <c r="P200" s="488">
        <v>2.1300441564645431E-2</v>
      </c>
      <c r="Q200" s="451">
        <v>1550</v>
      </c>
      <c r="R200" s="480">
        <v>9.4927212263370957E-3</v>
      </c>
      <c r="S200" s="475">
        <v>21000</v>
      </c>
      <c r="T200" s="513">
        <v>0.13774827486684332</v>
      </c>
    </row>
    <row r="201" spans="1:20" s="446" customFormat="1" ht="14.1" customHeight="1" x14ac:dyDescent="0.3">
      <c r="A201" s="638" t="s">
        <v>805</v>
      </c>
      <c r="B201" s="452" t="s">
        <v>806</v>
      </c>
      <c r="C201" s="452" t="s">
        <v>804</v>
      </c>
      <c r="D201" s="452" t="s">
        <v>434</v>
      </c>
      <c r="E201" s="639" t="s">
        <v>391</v>
      </c>
      <c r="F201" s="621">
        <v>564294</v>
      </c>
      <c r="G201" s="475">
        <v>17867</v>
      </c>
      <c r="H201" s="480">
        <v>3.1662573055889306E-2</v>
      </c>
      <c r="I201" s="460">
        <v>9824</v>
      </c>
      <c r="J201" s="488">
        <v>1.7409364621987829E-2</v>
      </c>
      <c r="K201" s="460">
        <v>76572</v>
      </c>
      <c r="L201" s="495">
        <v>0.13569522270305903</v>
      </c>
      <c r="M201" s="460">
        <v>5753</v>
      </c>
      <c r="N201" s="503">
        <v>1.0195040174093646E-2</v>
      </c>
      <c r="O201" s="507">
        <v>10784</v>
      </c>
      <c r="P201" s="488">
        <v>1.9110605464527357E-2</v>
      </c>
      <c r="Q201" s="451">
        <v>4255</v>
      </c>
      <c r="R201" s="480">
        <v>7.5403956093809251E-3</v>
      </c>
      <c r="S201" s="475">
        <v>61000</v>
      </c>
      <c r="T201" s="513">
        <v>0.12188445353804593</v>
      </c>
    </row>
    <row r="202" spans="1:20" s="446" customFormat="1" ht="14.1" customHeight="1" x14ac:dyDescent="0.3">
      <c r="A202" s="638" t="s">
        <v>807</v>
      </c>
      <c r="B202" s="452" t="s">
        <v>808</v>
      </c>
      <c r="C202" s="452" t="s">
        <v>804</v>
      </c>
      <c r="D202" s="452" t="s">
        <v>434</v>
      </c>
      <c r="E202" s="639" t="s">
        <v>391</v>
      </c>
      <c r="F202" s="621">
        <v>277768</v>
      </c>
      <c r="G202" s="475">
        <v>11455</v>
      </c>
      <c r="H202" s="480">
        <v>4.1239451628697327E-2</v>
      </c>
      <c r="I202" s="460">
        <v>6504</v>
      </c>
      <c r="J202" s="488">
        <v>2.34152242158924E-2</v>
      </c>
      <c r="K202" s="460">
        <v>47430</v>
      </c>
      <c r="L202" s="495">
        <v>0.17075401054117104</v>
      </c>
      <c r="M202" s="460">
        <v>3819</v>
      </c>
      <c r="N202" s="503">
        <v>1.3748883960715417E-2</v>
      </c>
      <c r="O202" s="507">
        <v>8152</v>
      </c>
      <c r="P202" s="488">
        <v>2.9348233057803635E-2</v>
      </c>
      <c r="Q202" s="451">
        <v>2242</v>
      </c>
      <c r="R202" s="480">
        <v>8.0714841162408922E-3</v>
      </c>
      <c r="S202" s="475">
        <v>40000</v>
      </c>
      <c r="T202" s="513">
        <v>0.1449805907234169</v>
      </c>
    </row>
    <row r="203" spans="1:20" s="446" customFormat="1" ht="14.1" customHeight="1" x14ac:dyDescent="0.3">
      <c r="A203" s="638" t="s">
        <v>809</v>
      </c>
      <c r="B203" s="452" t="s">
        <v>810</v>
      </c>
      <c r="C203" s="452" t="s">
        <v>804</v>
      </c>
      <c r="D203" s="452" t="s">
        <v>434</v>
      </c>
      <c r="E203" s="639" t="s">
        <v>391</v>
      </c>
      <c r="F203" s="621">
        <v>199421</v>
      </c>
      <c r="G203" s="475">
        <v>8525</v>
      </c>
      <c r="H203" s="480">
        <v>4.2748757653406612E-2</v>
      </c>
      <c r="I203" s="460">
        <v>4094</v>
      </c>
      <c r="J203" s="488">
        <v>2.0529432707688759E-2</v>
      </c>
      <c r="K203" s="460">
        <v>34589</v>
      </c>
      <c r="L203" s="495">
        <v>0.17344712943972801</v>
      </c>
      <c r="M203" s="460">
        <v>2082</v>
      </c>
      <c r="N203" s="503">
        <v>1.0440224449782119E-2</v>
      </c>
      <c r="O203" s="507">
        <v>5205</v>
      </c>
      <c r="P203" s="488">
        <v>2.6100561124455298E-2</v>
      </c>
      <c r="Q203" s="451">
        <v>1730</v>
      </c>
      <c r="R203" s="480">
        <v>8.6751144563511368E-3</v>
      </c>
      <c r="S203" s="475">
        <v>27000</v>
      </c>
      <c r="T203" s="513">
        <v>0.14909301747701484</v>
      </c>
    </row>
    <row r="204" spans="1:20" s="446" customFormat="1" ht="14.1" customHeight="1" x14ac:dyDescent="0.3">
      <c r="A204" s="638" t="s">
        <v>811</v>
      </c>
      <c r="B204" s="452" t="s">
        <v>812</v>
      </c>
      <c r="C204" s="452" t="s">
        <v>804</v>
      </c>
      <c r="D204" s="452" t="s">
        <v>434</v>
      </c>
      <c r="E204" s="639" t="s">
        <v>391</v>
      </c>
      <c r="F204" s="621">
        <v>338175</v>
      </c>
      <c r="G204" s="475">
        <v>12993</v>
      </c>
      <c r="H204" s="480">
        <v>3.8420935905965847E-2</v>
      </c>
      <c r="I204" s="460">
        <v>7686</v>
      </c>
      <c r="J204" s="488">
        <v>2.2727877578176979E-2</v>
      </c>
      <c r="K204" s="460">
        <v>54457</v>
      </c>
      <c r="L204" s="495">
        <v>0.16103201005396614</v>
      </c>
      <c r="M204" s="460">
        <v>4712</v>
      </c>
      <c r="N204" s="503">
        <v>1.393361425297553E-2</v>
      </c>
      <c r="O204" s="507">
        <v>10064</v>
      </c>
      <c r="P204" s="488">
        <v>2.9759739779699861E-2</v>
      </c>
      <c r="Q204" s="451">
        <v>2803</v>
      </c>
      <c r="R204" s="480">
        <v>8.2886079692466915E-3</v>
      </c>
      <c r="S204" s="475">
        <v>48000</v>
      </c>
      <c r="T204" s="513">
        <v>0.1479946721918011</v>
      </c>
    </row>
    <row r="205" spans="1:20" s="446" customFormat="1" ht="14.1" customHeight="1" x14ac:dyDescent="0.3">
      <c r="A205" s="638" t="s">
        <v>813</v>
      </c>
      <c r="B205" s="452" t="s">
        <v>814</v>
      </c>
      <c r="C205" s="452" t="s">
        <v>815</v>
      </c>
      <c r="D205" s="452" t="s">
        <v>167</v>
      </c>
      <c r="E205" s="639" t="s">
        <v>391</v>
      </c>
      <c r="F205" s="621">
        <v>141899</v>
      </c>
      <c r="G205" s="475">
        <v>5341</v>
      </c>
      <c r="H205" s="480">
        <v>3.7639447776235208E-2</v>
      </c>
      <c r="I205" s="460">
        <v>3231</v>
      </c>
      <c r="J205" s="488">
        <v>2.276971648848829E-2</v>
      </c>
      <c r="K205" s="460">
        <v>23948</v>
      </c>
      <c r="L205" s="495">
        <v>0.16876792648292094</v>
      </c>
      <c r="M205" s="460">
        <v>1339</v>
      </c>
      <c r="N205" s="503">
        <v>9.4362891916081153E-3</v>
      </c>
      <c r="O205" s="507">
        <v>3984</v>
      </c>
      <c r="P205" s="488">
        <v>2.8076307796390389E-2</v>
      </c>
      <c r="Q205" s="451">
        <v>928</v>
      </c>
      <c r="R205" s="480">
        <v>6.5398628602033838E-3</v>
      </c>
      <c r="S205" s="475">
        <v>19000</v>
      </c>
      <c r="T205" s="513">
        <v>0.1345085129729921</v>
      </c>
    </row>
    <row r="206" spans="1:20" s="446" customFormat="1" ht="14.1" customHeight="1" x14ac:dyDescent="0.3">
      <c r="A206" s="638" t="s">
        <v>816</v>
      </c>
      <c r="B206" s="452" t="s">
        <v>817</v>
      </c>
      <c r="C206" s="452" t="s">
        <v>815</v>
      </c>
      <c r="D206" s="452" t="s">
        <v>167</v>
      </c>
      <c r="E206" s="639" t="s">
        <v>391</v>
      </c>
      <c r="F206" s="621">
        <v>113492</v>
      </c>
      <c r="G206" s="475">
        <v>3936</v>
      </c>
      <c r="H206" s="480">
        <v>3.4680858562718075E-2</v>
      </c>
      <c r="I206" s="460">
        <v>2530</v>
      </c>
      <c r="J206" s="488">
        <v>2.2292320163535755E-2</v>
      </c>
      <c r="K206" s="460">
        <v>18476</v>
      </c>
      <c r="L206" s="495">
        <v>0.16279561554999472</v>
      </c>
      <c r="M206" s="460">
        <v>1008</v>
      </c>
      <c r="N206" s="503">
        <v>8.8816832904521897E-3</v>
      </c>
      <c r="O206" s="507">
        <v>3178</v>
      </c>
      <c r="P206" s="488">
        <v>2.8001973707397879E-2</v>
      </c>
      <c r="Q206" s="451">
        <v>655</v>
      </c>
      <c r="R206" s="480">
        <v>5.7713319000458185E-3</v>
      </c>
      <c r="S206" s="475">
        <v>14000</v>
      </c>
      <c r="T206" s="513">
        <v>0.10611607582751589</v>
      </c>
    </row>
    <row r="207" spans="1:20" s="446" customFormat="1" ht="14.1" customHeight="1" x14ac:dyDescent="0.3">
      <c r="A207" s="638" t="s">
        <v>818</v>
      </c>
      <c r="B207" s="452" t="s">
        <v>819</v>
      </c>
      <c r="C207" s="452" t="s">
        <v>815</v>
      </c>
      <c r="D207" s="452" t="s">
        <v>167</v>
      </c>
      <c r="E207" s="639" t="s">
        <v>391</v>
      </c>
      <c r="F207" s="621">
        <v>108975</v>
      </c>
      <c r="G207" s="475">
        <v>4164</v>
      </c>
      <c r="H207" s="480">
        <v>3.821059876118376E-2</v>
      </c>
      <c r="I207" s="460">
        <v>2531</v>
      </c>
      <c r="J207" s="488">
        <v>2.3225510438173894E-2</v>
      </c>
      <c r="K207" s="460">
        <v>18929</v>
      </c>
      <c r="L207" s="495">
        <v>0.1737003899977059</v>
      </c>
      <c r="M207" s="460">
        <v>1005</v>
      </c>
      <c r="N207" s="503">
        <v>9.2222986923606327E-3</v>
      </c>
      <c r="O207" s="507">
        <v>2575</v>
      </c>
      <c r="P207" s="488">
        <v>2.3629272768983713E-2</v>
      </c>
      <c r="Q207" s="451">
        <v>891</v>
      </c>
      <c r="R207" s="480">
        <v>8.1761871988988294E-3</v>
      </c>
      <c r="S207" s="475">
        <v>14000</v>
      </c>
      <c r="T207" s="513">
        <v>0.14113187765882376</v>
      </c>
    </row>
    <row r="208" spans="1:20" s="446" customFormat="1" ht="14.1" customHeight="1" x14ac:dyDescent="0.3">
      <c r="A208" s="638" t="s">
        <v>820</v>
      </c>
      <c r="B208" s="452" t="s">
        <v>821</v>
      </c>
      <c r="C208" s="452" t="s">
        <v>815</v>
      </c>
      <c r="D208" s="452" t="s">
        <v>167</v>
      </c>
      <c r="E208" s="639" t="s">
        <v>391</v>
      </c>
      <c r="F208" s="621">
        <v>154808</v>
      </c>
      <c r="G208" s="475">
        <v>6505</v>
      </c>
      <c r="H208" s="480">
        <v>4.2019792258797997E-2</v>
      </c>
      <c r="I208" s="460">
        <v>4144</v>
      </c>
      <c r="J208" s="488">
        <v>2.676864244741874E-2</v>
      </c>
      <c r="K208" s="460">
        <v>27277</v>
      </c>
      <c r="L208" s="495">
        <v>0.17619890444938247</v>
      </c>
      <c r="M208" s="460">
        <v>1584</v>
      </c>
      <c r="N208" s="503">
        <v>1.0232029352488244E-2</v>
      </c>
      <c r="O208" s="507">
        <v>4857</v>
      </c>
      <c r="P208" s="488">
        <v>3.1374347578936486E-2</v>
      </c>
      <c r="Q208" s="451">
        <v>955</v>
      </c>
      <c r="R208" s="480">
        <v>6.1689318381478991E-3</v>
      </c>
      <c r="S208" s="475">
        <v>23000</v>
      </c>
      <c r="T208" s="513">
        <v>0.15207114284769743</v>
      </c>
    </row>
    <row r="209" spans="1:20" s="446" customFormat="1" ht="14.1" customHeight="1" x14ac:dyDescent="0.3">
      <c r="A209" s="638" t="s">
        <v>822</v>
      </c>
      <c r="B209" s="452" t="s">
        <v>823</v>
      </c>
      <c r="C209" s="452" t="s">
        <v>815</v>
      </c>
      <c r="D209" s="452" t="s">
        <v>167</v>
      </c>
      <c r="E209" s="639" t="s">
        <v>391</v>
      </c>
      <c r="F209" s="621">
        <v>105783</v>
      </c>
      <c r="G209" s="475">
        <v>5146</v>
      </c>
      <c r="H209" s="480">
        <v>4.8646757985687683E-2</v>
      </c>
      <c r="I209" s="460">
        <v>3270</v>
      </c>
      <c r="J209" s="488">
        <v>3.0912339411814753E-2</v>
      </c>
      <c r="K209" s="460">
        <v>21379</v>
      </c>
      <c r="L209" s="495">
        <v>0.20210241721259559</v>
      </c>
      <c r="M209" s="460">
        <v>1320</v>
      </c>
      <c r="N209" s="503">
        <v>1.2478375542383936E-2</v>
      </c>
      <c r="O209" s="507">
        <v>4089</v>
      </c>
      <c r="P209" s="488">
        <v>3.8654604236975698E-2</v>
      </c>
      <c r="Q209" s="451">
        <v>864</v>
      </c>
      <c r="R209" s="480">
        <v>8.1676639913785768E-3</v>
      </c>
      <c r="S209" s="475">
        <v>18000</v>
      </c>
      <c r="T209" s="513">
        <v>0.17115635132693716</v>
      </c>
    </row>
    <row r="210" spans="1:20" s="446" customFormat="1" ht="14.1" customHeight="1" x14ac:dyDescent="0.3">
      <c r="A210" s="638" t="s">
        <v>824</v>
      </c>
      <c r="B210" s="452" t="s">
        <v>825</v>
      </c>
      <c r="C210" s="452" t="s">
        <v>815</v>
      </c>
      <c r="D210" s="452" t="s">
        <v>167</v>
      </c>
      <c r="E210" s="639" t="s">
        <v>391</v>
      </c>
      <c r="F210" s="621">
        <v>175646</v>
      </c>
      <c r="G210" s="475">
        <v>4356</v>
      </c>
      <c r="H210" s="480">
        <v>2.479988157999613E-2</v>
      </c>
      <c r="I210" s="460">
        <v>2943</v>
      </c>
      <c r="J210" s="488">
        <v>1.6755291893923004E-2</v>
      </c>
      <c r="K210" s="460">
        <v>19412</v>
      </c>
      <c r="L210" s="495">
        <v>0.11051774592077246</v>
      </c>
      <c r="M210" s="460">
        <v>1247</v>
      </c>
      <c r="N210" s="503">
        <v>7.099506962868497E-3</v>
      </c>
      <c r="O210" s="507">
        <v>2963</v>
      </c>
      <c r="P210" s="488">
        <v>1.6869157282260912E-2</v>
      </c>
      <c r="Q210" s="451">
        <v>895</v>
      </c>
      <c r="R210" s="480">
        <v>5.0954761281213345E-3</v>
      </c>
      <c r="S210" s="475">
        <v>16000</v>
      </c>
      <c r="T210" s="513">
        <v>0.11253578286220697</v>
      </c>
    </row>
    <row r="211" spans="1:20" s="446" customFormat="1" ht="14.1" customHeight="1" x14ac:dyDescent="0.3">
      <c r="A211" s="638" t="s">
        <v>826</v>
      </c>
      <c r="B211" s="452" t="s">
        <v>827</v>
      </c>
      <c r="C211" s="452" t="s">
        <v>815</v>
      </c>
      <c r="D211" s="452" t="s">
        <v>167</v>
      </c>
      <c r="E211" s="639" t="s">
        <v>391</v>
      </c>
      <c r="F211" s="621">
        <v>140787</v>
      </c>
      <c r="G211" s="475">
        <v>4709</v>
      </c>
      <c r="H211" s="480">
        <v>3.3447690482786049E-2</v>
      </c>
      <c r="I211" s="460">
        <v>3050</v>
      </c>
      <c r="J211" s="488">
        <v>2.1663932039179754E-2</v>
      </c>
      <c r="K211" s="460">
        <v>21172</v>
      </c>
      <c r="L211" s="495">
        <v>0.15038320299459468</v>
      </c>
      <c r="M211" s="460">
        <v>1082</v>
      </c>
      <c r="N211" s="503">
        <v>7.6853686775057353E-3</v>
      </c>
      <c r="O211" s="507">
        <v>3604</v>
      </c>
      <c r="P211" s="488">
        <v>2.5598954448919291E-2</v>
      </c>
      <c r="Q211" s="451">
        <v>726</v>
      </c>
      <c r="R211" s="480">
        <v>5.1567261181785246E-3</v>
      </c>
      <c r="S211" s="475">
        <v>17000</v>
      </c>
      <c r="T211" s="513">
        <v>0.11882627598451065</v>
      </c>
    </row>
    <row r="212" spans="1:20" s="446" customFormat="1" ht="14.1" customHeight="1" x14ac:dyDescent="0.3">
      <c r="A212" s="638" t="s">
        <v>1265</v>
      </c>
      <c r="B212" s="452" t="s">
        <v>1267</v>
      </c>
      <c r="C212" s="452" t="s">
        <v>828</v>
      </c>
      <c r="D212" s="452" t="s">
        <v>166</v>
      </c>
      <c r="E212" s="639" t="s">
        <v>391</v>
      </c>
      <c r="F212" s="621">
        <v>378207</v>
      </c>
      <c r="G212" s="475">
        <v>12314</v>
      </c>
      <c r="H212" s="480">
        <v>3.3338645418326693E-2</v>
      </c>
      <c r="I212" s="460">
        <v>6915</v>
      </c>
      <c r="J212" s="488">
        <v>1.846215139442231E-2</v>
      </c>
      <c r="K212" s="460">
        <v>56634</v>
      </c>
      <c r="L212" s="495">
        <v>0.15084462151394423</v>
      </c>
      <c r="M212" s="460">
        <v>4261</v>
      </c>
      <c r="N212" s="503">
        <v>1.1314741035856574E-2</v>
      </c>
      <c r="O212" s="507">
        <v>7965</v>
      </c>
      <c r="P212" s="488">
        <v>2.1091633466135459E-2</v>
      </c>
      <c r="Q212" s="451">
        <v>2556</v>
      </c>
      <c r="R212" s="480">
        <v>6.8844621513944222E-3</v>
      </c>
      <c r="S212" s="475">
        <v>43000</v>
      </c>
      <c r="T212" s="513">
        <v>0.12270008674610784</v>
      </c>
    </row>
    <row r="213" spans="1:20" s="446" customFormat="1" ht="14.1" customHeight="1" x14ac:dyDescent="0.3">
      <c r="A213" s="638" t="s">
        <v>1266</v>
      </c>
      <c r="B213" s="452" t="s">
        <v>1268</v>
      </c>
      <c r="C213" s="452" t="s">
        <v>828</v>
      </c>
      <c r="D213" s="452" t="s">
        <v>166</v>
      </c>
      <c r="E213" s="639" t="s">
        <v>391</v>
      </c>
      <c r="F213" s="621">
        <v>431494</v>
      </c>
      <c r="G213" s="475">
        <v>11421</v>
      </c>
      <c r="H213" s="480">
        <v>2.6806710951435591E-2</v>
      </c>
      <c r="I213" s="460">
        <v>6606</v>
      </c>
      <c r="J213" s="488">
        <v>1.5266109328881958E-2</v>
      </c>
      <c r="K213" s="460">
        <v>60252</v>
      </c>
      <c r="L213" s="495">
        <v>0.14011526862811099</v>
      </c>
      <c r="M213" s="460">
        <v>3291</v>
      </c>
      <c r="N213" s="503">
        <v>7.7303712455835446E-3</v>
      </c>
      <c r="O213" s="507">
        <v>8562</v>
      </c>
      <c r="P213" s="488">
        <v>1.9509112266697808E-2</v>
      </c>
      <c r="Q213" s="451">
        <v>2347</v>
      </c>
      <c r="R213" s="480">
        <v>5.4978143840776336E-3</v>
      </c>
      <c r="S213" s="475">
        <v>40000</v>
      </c>
      <c r="T213" s="513">
        <v>9.8344614280129722E-2</v>
      </c>
    </row>
    <row r="214" spans="1:20" s="446" customFormat="1" ht="14.1" customHeight="1" x14ac:dyDescent="0.3">
      <c r="A214" s="638" t="s">
        <v>829</v>
      </c>
      <c r="B214" s="452" t="s">
        <v>830</v>
      </c>
      <c r="C214" s="452" t="s">
        <v>830</v>
      </c>
      <c r="D214" s="452" t="s">
        <v>447</v>
      </c>
      <c r="E214" s="639" t="s">
        <v>391</v>
      </c>
      <c r="F214" s="621">
        <v>331113</v>
      </c>
      <c r="G214" s="475">
        <v>15093</v>
      </c>
      <c r="H214" s="480">
        <v>4.5582625870926242E-2</v>
      </c>
      <c r="I214" s="460">
        <v>8951</v>
      </c>
      <c r="J214" s="488">
        <v>2.7033067261025692E-2</v>
      </c>
      <c r="K214" s="460">
        <v>58827</v>
      </c>
      <c r="L214" s="495">
        <v>0.17766442271973618</v>
      </c>
      <c r="M214" s="460">
        <v>5289</v>
      </c>
      <c r="N214" s="503">
        <v>1.597339880946988E-2</v>
      </c>
      <c r="O214" s="507">
        <v>9638</v>
      </c>
      <c r="P214" s="488">
        <v>2.9107887639567155E-2</v>
      </c>
      <c r="Q214" s="451">
        <v>3004</v>
      </c>
      <c r="R214" s="480">
        <v>9.0724314659949932E-3</v>
      </c>
      <c r="S214" s="475">
        <v>53000</v>
      </c>
      <c r="T214" s="513">
        <v>0.1636711753443271</v>
      </c>
    </row>
    <row r="215" spans="1:20" s="446" customFormat="1" ht="14.1" customHeight="1" x14ac:dyDescent="0.3">
      <c r="A215" s="638" t="s">
        <v>831</v>
      </c>
      <c r="B215" s="452" t="s">
        <v>832</v>
      </c>
      <c r="C215" s="452" t="s">
        <v>833</v>
      </c>
      <c r="D215" s="452" t="s">
        <v>166</v>
      </c>
      <c r="E215" s="639" t="s">
        <v>391</v>
      </c>
      <c r="F215" s="621">
        <v>128095</v>
      </c>
      <c r="G215" s="475">
        <v>4807</v>
      </c>
      <c r="H215" s="480">
        <v>3.7526835551738941E-2</v>
      </c>
      <c r="I215" s="460">
        <v>2689</v>
      </c>
      <c r="J215" s="488">
        <v>2.0992232327569381E-2</v>
      </c>
      <c r="K215" s="460">
        <v>19569</v>
      </c>
      <c r="L215" s="495">
        <v>0.152769428939459</v>
      </c>
      <c r="M215" s="460">
        <v>1453</v>
      </c>
      <c r="N215" s="503">
        <v>1.1343143760490261E-2</v>
      </c>
      <c r="O215" s="507">
        <v>2663</v>
      </c>
      <c r="P215" s="488">
        <v>2.0789257972598462E-2</v>
      </c>
      <c r="Q215" s="451">
        <v>835</v>
      </c>
      <c r="R215" s="480">
        <v>6.5185994769507011E-3</v>
      </c>
      <c r="S215" s="475">
        <v>16000</v>
      </c>
      <c r="T215" s="513">
        <v>0.12467176262496396</v>
      </c>
    </row>
    <row r="216" spans="1:20" s="446" customFormat="1" ht="14.1" customHeight="1" x14ac:dyDescent="0.3">
      <c r="A216" s="638" t="s">
        <v>834</v>
      </c>
      <c r="B216" s="452" t="s">
        <v>835</v>
      </c>
      <c r="C216" s="452" t="s">
        <v>833</v>
      </c>
      <c r="D216" s="452" t="s">
        <v>166</v>
      </c>
      <c r="E216" s="639" t="s">
        <v>391</v>
      </c>
      <c r="F216" s="621">
        <v>116854</v>
      </c>
      <c r="G216" s="475">
        <v>4009</v>
      </c>
      <c r="H216" s="480">
        <v>3.4307768668595001E-2</v>
      </c>
      <c r="I216" s="460">
        <v>2491</v>
      </c>
      <c r="J216" s="488">
        <v>2.1317199240077363E-2</v>
      </c>
      <c r="K216" s="460">
        <v>17128</v>
      </c>
      <c r="L216" s="495">
        <v>0.14657606928303696</v>
      </c>
      <c r="M216" s="460">
        <v>1345</v>
      </c>
      <c r="N216" s="503">
        <v>1.1510089513409896E-2</v>
      </c>
      <c r="O216" s="507">
        <v>3170</v>
      </c>
      <c r="P216" s="488">
        <v>2.7127868964690983E-2</v>
      </c>
      <c r="Q216" s="451">
        <v>977</v>
      </c>
      <c r="R216" s="480">
        <v>8.3608605610419832E-3</v>
      </c>
      <c r="S216" s="475">
        <v>15000</v>
      </c>
      <c r="T216" s="513">
        <v>0.12681772066283395</v>
      </c>
    </row>
    <row r="217" spans="1:20" s="446" customFormat="1" ht="14.1" customHeight="1" x14ac:dyDescent="0.3">
      <c r="A217" s="638" t="s">
        <v>836</v>
      </c>
      <c r="B217" s="452" t="s">
        <v>837</v>
      </c>
      <c r="C217" s="452" t="s">
        <v>833</v>
      </c>
      <c r="D217" s="452" t="s">
        <v>166</v>
      </c>
      <c r="E217" s="639" t="s">
        <v>391</v>
      </c>
      <c r="F217" s="621">
        <v>105847</v>
      </c>
      <c r="G217" s="475">
        <v>3762</v>
      </c>
      <c r="H217" s="480">
        <v>3.5541867034493184E-2</v>
      </c>
      <c r="I217" s="460">
        <v>2216</v>
      </c>
      <c r="J217" s="488">
        <v>2.0935879146314965E-2</v>
      </c>
      <c r="K217" s="460">
        <v>16030</v>
      </c>
      <c r="L217" s="495">
        <v>0.1514450102506448</v>
      </c>
      <c r="M217" s="460">
        <v>1400</v>
      </c>
      <c r="N217" s="503">
        <v>1.3226638449837973E-2</v>
      </c>
      <c r="O217" s="507">
        <v>2644</v>
      </c>
      <c r="P217" s="488">
        <v>2.4979451472408286E-2</v>
      </c>
      <c r="Q217" s="451">
        <v>667</v>
      </c>
      <c r="R217" s="480">
        <v>6.3015484614585204E-3</v>
      </c>
      <c r="S217" s="475">
        <v>13000</v>
      </c>
      <c r="T217" s="513">
        <v>0.11341132542943634</v>
      </c>
    </row>
    <row r="218" spans="1:20" s="446" customFormat="1" ht="14.1" customHeight="1" x14ac:dyDescent="0.3">
      <c r="A218" s="638" t="s">
        <v>838</v>
      </c>
      <c r="B218" s="452" t="s">
        <v>839</v>
      </c>
      <c r="C218" s="452" t="s">
        <v>833</v>
      </c>
      <c r="D218" s="452" t="s">
        <v>166</v>
      </c>
      <c r="E218" s="639" t="s">
        <v>391</v>
      </c>
      <c r="F218" s="621">
        <v>92751</v>
      </c>
      <c r="G218" s="475">
        <v>3213</v>
      </c>
      <c r="H218" s="480">
        <v>3.4641135944625936E-2</v>
      </c>
      <c r="I218" s="460">
        <v>2036</v>
      </c>
      <c r="J218" s="488">
        <v>2.1951245808670528E-2</v>
      </c>
      <c r="K218" s="460">
        <v>13992</v>
      </c>
      <c r="L218" s="495">
        <v>0.15085551638257269</v>
      </c>
      <c r="M218" s="460">
        <v>803</v>
      </c>
      <c r="N218" s="503">
        <v>8.6575885974275214E-3</v>
      </c>
      <c r="O218" s="507">
        <v>2203</v>
      </c>
      <c r="P218" s="488">
        <v>2.3751765479617472E-2</v>
      </c>
      <c r="Q218" s="451">
        <v>561</v>
      </c>
      <c r="R218" s="480">
        <v>6.0484523077918295E-3</v>
      </c>
      <c r="S218" s="475">
        <v>11000</v>
      </c>
      <c r="T218" s="513">
        <v>9.303190994511118E-2</v>
      </c>
    </row>
    <row r="219" spans="1:20" s="446" customFormat="1" ht="14.1" customHeight="1" x14ac:dyDescent="0.3">
      <c r="A219" s="638" t="s">
        <v>840</v>
      </c>
      <c r="B219" s="452" t="s">
        <v>841</v>
      </c>
      <c r="C219" s="452" t="s">
        <v>833</v>
      </c>
      <c r="D219" s="452" t="s">
        <v>166</v>
      </c>
      <c r="E219" s="639" t="s">
        <v>391</v>
      </c>
      <c r="F219" s="621">
        <v>103036</v>
      </c>
      <c r="G219" s="475">
        <v>3864</v>
      </c>
      <c r="H219" s="480">
        <v>3.7501455801855661E-2</v>
      </c>
      <c r="I219" s="460">
        <v>1930</v>
      </c>
      <c r="J219" s="488">
        <v>1.8731317209519004E-2</v>
      </c>
      <c r="K219" s="460">
        <v>15559</v>
      </c>
      <c r="L219" s="495">
        <v>0.15100547381497728</v>
      </c>
      <c r="M219" s="460">
        <v>925</v>
      </c>
      <c r="N219" s="503">
        <v>8.9774447765829414E-3</v>
      </c>
      <c r="O219" s="507">
        <v>2105</v>
      </c>
      <c r="P219" s="488">
        <v>2.0429752707791453E-2</v>
      </c>
      <c r="Q219" s="451">
        <v>620</v>
      </c>
      <c r="R219" s="480">
        <v>6.0173143367366743E-3</v>
      </c>
      <c r="S219" s="475">
        <v>12000</v>
      </c>
      <c r="T219" s="513">
        <v>0.10973836544704667</v>
      </c>
    </row>
    <row r="220" spans="1:20" s="446" customFormat="1" ht="14.1" customHeight="1" x14ac:dyDescent="0.3">
      <c r="A220" s="638" t="s">
        <v>842</v>
      </c>
      <c r="B220" s="452" t="s">
        <v>843</v>
      </c>
      <c r="C220" s="452" t="s">
        <v>833</v>
      </c>
      <c r="D220" s="452" t="s">
        <v>166</v>
      </c>
      <c r="E220" s="639" t="s">
        <v>391</v>
      </c>
      <c r="F220" s="621">
        <v>150622</v>
      </c>
      <c r="G220" s="475">
        <v>5692</v>
      </c>
      <c r="H220" s="480">
        <v>3.7789964281446271E-2</v>
      </c>
      <c r="I220" s="460">
        <v>3409</v>
      </c>
      <c r="J220" s="488">
        <v>2.2632815923304697E-2</v>
      </c>
      <c r="K220" s="460">
        <v>23748</v>
      </c>
      <c r="L220" s="495">
        <v>0.15766621077930182</v>
      </c>
      <c r="M220" s="460">
        <v>1515</v>
      </c>
      <c r="N220" s="503">
        <v>1.0058291617426406E-2</v>
      </c>
      <c r="O220" s="507">
        <v>3798</v>
      </c>
      <c r="P220" s="488">
        <v>2.521543997556798E-2</v>
      </c>
      <c r="Q220" s="451">
        <v>955</v>
      </c>
      <c r="R220" s="480">
        <v>6.3403752439882624E-3</v>
      </c>
      <c r="S220" s="475">
        <v>19000</v>
      </c>
      <c r="T220" s="513">
        <v>0.15431221421784011</v>
      </c>
    </row>
    <row r="221" spans="1:20" s="446" customFormat="1" ht="14.1" customHeight="1" x14ac:dyDescent="0.3">
      <c r="A221" s="638" t="s">
        <v>844</v>
      </c>
      <c r="B221" s="452" t="s">
        <v>845</v>
      </c>
      <c r="C221" s="452" t="s">
        <v>833</v>
      </c>
      <c r="D221" s="452" t="s">
        <v>166</v>
      </c>
      <c r="E221" s="639" t="s">
        <v>391</v>
      </c>
      <c r="F221" s="621">
        <v>388809</v>
      </c>
      <c r="G221" s="475">
        <v>9109</v>
      </c>
      <c r="H221" s="480">
        <v>2.3427955628599131E-2</v>
      </c>
      <c r="I221" s="460">
        <v>5387</v>
      </c>
      <c r="J221" s="488">
        <v>1.3855131954250029E-2</v>
      </c>
      <c r="K221" s="460">
        <v>40305</v>
      </c>
      <c r="L221" s="495">
        <v>0.10366272385670085</v>
      </c>
      <c r="M221" s="460">
        <v>2414</v>
      </c>
      <c r="N221" s="503">
        <v>6.2087040166251299E-3</v>
      </c>
      <c r="O221" s="507">
        <v>4926</v>
      </c>
      <c r="P221" s="488">
        <v>1.2669459811887071E-2</v>
      </c>
      <c r="Q221" s="451">
        <v>1812</v>
      </c>
      <c r="R221" s="480">
        <v>4.6603859478561455E-3</v>
      </c>
      <c r="S221" s="475">
        <v>30000</v>
      </c>
      <c r="T221" s="513">
        <v>8.899489169321681E-2</v>
      </c>
    </row>
    <row r="222" spans="1:20" s="446" customFormat="1" ht="14.1" customHeight="1" x14ac:dyDescent="0.3">
      <c r="A222" s="638" t="s">
        <v>846</v>
      </c>
      <c r="B222" s="452" t="s">
        <v>847</v>
      </c>
      <c r="C222" s="452" t="s">
        <v>833</v>
      </c>
      <c r="D222" s="452" t="s">
        <v>166</v>
      </c>
      <c r="E222" s="639" t="s">
        <v>391</v>
      </c>
      <c r="F222" s="621">
        <v>122542</v>
      </c>
      <c r="G222" s="475">
        <v>3906</v>
      </c>
      <c r="H222" s="480">
        <v>3.1874785787729919E-2</v>
      </c>
      <c r="I222" s="460">
        <v>2474</v>
      </c>
      <c r="J222" s="488">
        <v>2.0188996425715266E-2</v>
      </c>
      <c r="K222" s="460">
        <v>16948</v>
      </c>
      <c r="L222" s="495">
        <v>0.1383036020303243</v>
      </c>
      <c r="M222" s="460">
        <v>1233</v>
      </c>
      <c r="N222" s="503">
        <v>1.0061856343131335E-2</v>
      </c>
      <c r="O222" s="507">
        <v>3084</v>
      </c>
      <c r="P222" s="488">
        <v>2.5166881558975698E-2</v>
      </c>
      <c r="Q222" s="451">
        <v>588</v>
      </c>
      <c r="R222" s="480">
        <v>4.7983548497657945E-3</v>
      </c>
      <c r="S222" s="475">
        <v>14000</v>
      </c>
      <c r="T222" s="513">
        <v>0.11530605521512816</v>
      </c>
    </row>
    <row r="223" spans="1:20" s="446" customFormat="1" ht="14.1" customHeight="1" x14ac:dyDescent="0.3">
      <c r="A223" s="638" t="s">
        <v>848</v>
      </c>
      <c r="B223" s="452" t="s">
        <v>849</v>
      </c>
      <c r="C223" s="452" t="s">
        <v>850</v>
      </c>
      <c r="D223" s="452" t="s">
        <v>399</v>
      </c>
      <c r="E223" s="639" t="s">
        <v>391</v>
      </c>
      <c r="F223" s="621">
        <v>174163</v>
      </c>
      <c r="G223" s="475">
        <v>4435</v>
      </c>
      <c r="H223" s="480">
        <v>2.5464650930450212E-2</v>
      </c>
      <c r="I223" s="460">
        <v>3192</v>
      </c>
      <c r="J223" s="488">
        <v>1.8327658572716364E-2</v>
      </c>
      <c r="K223" s="460">
        <v>22722</v>
      </c>
      <c r="L223" s="495">
        <v>0.13046399062946779</v>
      </c>
      <c r="M223" s="460">
        <v>1441</v>
      </c>
      <c r="N223" s="503">
        <v>8.273858397018885E-3</v>
      </c>
      <c r="O223" s="507">
        <v>3664</v>
      </c>
      <c r="P223" s="488">
        <v>2.1037763474446351E-2</v>
      </c>
      <c r="Q223" s="451">
        <v>926</v>
      </c>
      <c r="R223" s="480">
        <v>5.3168583453431558E-3</v>
      </c>
      <c r="S223" s="475">
        <v>17000</v>
      </c>
      <c r="T223" s="513">
        <v>0.11195553389618429</v>
      </c>
    </row>
    <row r="224" spans="1:20" s="446" customFormat="1" ht="14.1" customHeight="1" x14ac:dyDescent="0.3">
      <c r="A224" s="638" t="s">
        <v>851</v>
      </c>
      <c r="B224" s="452" t="s">
        <v>852</v>
      </c>
      <c r="C224" s="452" t="s">
        <v>850</v>
      </c>
      <c r="D224" s="452" t="s">
        <v>399</v>
      </c>
      <c r="E224" s="639" t="s">
        <v>391</v>
      </c>
      <c r="F224" s="621">
        <v>216928</v>
      </c>
      <c r="G224" s="475">
        <v>3192</v>
      </c>
      <c r="H224" s="480">
        <v>1.4714559669567783E-2</v>
      </c>
      <c r="I224" s="460">
        <v>2350</v>
      </c>
      <c r="J224" s="488">
        <v>1.0833087476028912E-2</v>
      </c>
      <c r="K224" s="460">
        <v>18584</v>
      </c>
      <c r="L224" s="495">
        <v>8.5668977725328221E-2</v>
      </c>
      <c r="M224" s="460">
        <v>1122</v>
      </c>
      <c r="N224" s="503">
        <v>5.1722230417465707E-3</v>
      </c>
      <c r="O224" s="507">
        <v>2613</v>
      </c>
      <c r="P224" s="488">
        <v>1.2045471308452575E-2</v>
      </c>
      <c r="Q224" s="451">
        <v>745</v>
      </c>
      <c r="R224" s="480">
        <v>3.4343192211240595E-3</v>
      </c>
      <c r="S224" s="475">
        <v>13000</v>
      </c>
      <c r="T224" s="513">
        <v>8.5761030187882628E-2</v>
      </c>
    </row>
    <row r="225" spans="1:20" s="446" customFormat="1" ht="14.1" customHeight="1" x14ac:dyDescent="0.3">
      <c r="A225" s="638" t="s">
        <v>853</v>
      </c>
      <c r="B225" s="452" t="s">
        <v>854</v>
      </c>
      <c r="C225" s="452" t="s">
        <v>850</v>
      </c>
      <c r="D225" s="452" t="s">
        <v>399</v>
      </c>
      <c r="E225" s="639" t="s">
        <v>391</v>
      </c>
      <c r="F225" s="621">
        <v>151537</v>
      </c>
      <c r="G225" s="475">
        <v>3839</v>
      </c>
      <c r="H225" s="480">
        <v>2.5333746873700814E-2</v>
      </c>
      <c r="I225" s="460">
        <v>2830</v>
      </c>
      <c r="J225" s="488">
        <v>1.8675307020727613E-2</v>
      </c>
      <c r="K225" s="460">
        <v>20935</v>
      </c>
      <c r="L225" s="495">
        <v>0.1381510786144638</v>
      </c>
      <c r="M225" s="460">
        <v>1299</v>
      </c>
      <c r="N225" s="503">
        <v>8.5721638939664901E-3</v>
      </c>
      <c r="O225" s="507">
        <v>3744</v>
      </c>
      <c r="P225" s="488">
        <v>2.4706837274065079E-2</v>
      </c>
      <c r="Q225" s="451">
        <v>734</v>
      </c>
      <c r="R225" s="480">
        <v>4.8437015382381864E-3</v>
      </c>
      <c r="S225" s="475">
        <v>16000</v>
      </c>
      <c r="T225" s="513">
        <v>0.11127957602481535</v>
      </c>
    </row>
    <row r="226" spans="1:20" s="446" customFormat="1" ht="14.1" customHeight="1" x14ac:dyDescent="0.3">
      <c r="A226" s="638" t="s">
        <v>855</v>
      </c>
      <c r="B226" s="452" t="s">
        <v>856</v>
      </c>
      <c r="C226" s="452" t="s">
        <v>850</v>
      </c>
      <c r="D226" s="452" t="s">
        <v>399</v>
      </c>
      <c r="E226" s="639" t="s">
        <v>391</v>
      </c>
      <c r="F226" s="621">
        <v>127359</v>
      </c>
      <c r="G226" s="475">
        <v>3364</v>
      </c>
      <c r="H226" s="480">
        <v>2.6413523975533728E-2</v>
      </c>
      <c r="I226" s="460">
        <v>2812</v>
      </c>
      <c r="J226" s="488">
        <v>2.2079319090131048E-2</v>
      </c>
      <c r="K226" s="460">
        <v>17807</v>
      </c>
      <c r="L226" s="495">
        <v>0.1398173666564593</v>
      </c>
      <c r="M226" s="460">
        <v>979</v>
      </c>
      <c r="N226" s="503">
        <v>7.6869322152341019E-3</v>
      </c>
      <c r="O226" s="507">
        <v>2996</v>
      </c>
      <c r="P226" s="488">
        <v>2.352405405193194E-2</v>
      </c>
      <c r="Q226" s="451">
        <v>624</v>
      </c>
      <c r="R226" s="480">
        <v>4.8995359574117263E-3</v>
      </c>
      <c r="S226" s="475">
        <v>14000</v>
      </c>
      <c r="T226" s="513">
        <v>0.1015154811108694</v>
      </c>
    </row>
    <row r="227" spans="1:20" s="446" customFormat="1" ht="14.1" customHeight="1" x14ac:dyDescent="0.3">
      <c r="A227" s="638" t="s">
        <v>857</v>
      </c>
      <c r="B227" s="452" t="s">
        <v>858</v>
      </c>
      <c r="C227" s="452" t="s">
        <v>850</v>
      </c>
      <c r="D227" s="452" t="s">
        <v>399</v>
      </c>
      <c r="E227" s="639" t="s">
        <v>391</v>
      </c>
      <c r="F227" s="621">
        <v>116820</v>
      </c>
      <c r="G227" s="475">
        <v>3272</v>
      </c>
      <c r="H227" s="480">
        <v>2.8008902585173773E-2</v>
      </c>
      <c r="I227" s="460">
        <v>2432</v>
      </c>
      <c r="J227" s="488">
        <v>2.0818353021742852E-2</v>
      </c>
      <c r="K227" s="460">
        <v>18716</v>
      </c>
      <c r="L227" s="495">
        <v>0.16021229241568224</v>
      </c>
      <c r="M227" s="460">
        <v>1192</v>
      </c>
      <c r="N227" s="503">
        <v>1.0203732237630542E-2</v>
      </c>
      <c r="O227" s="507">
        <v>3158</v>
      </c>
      <c r="P227" s="488">
        <v>2.7033042287279575E-2</v>
      </c>
      <c r="Q227" s="451">
        <v>631</v>
      </c>
      <c r="R227" s="480">
        <v>5.4014723506248929E-3</v>
      </c>
      <c r="S227" s="475">
        <v>13000</v>
      </c>
      <c r="T227" s="513">
        <v>0.1163227688398146</v>
      </c>
    </row>
    <row r="228" spans="1:20" s="446" customFormat="1" ht="14.1" customHeight="1" x14ac:dyDescent="0.3">
      <c r="A228" s="638" t="s">
        <v>859</v>
      </c>
      <c r="B228" s="452" t="s">
        <v>860</v>
      </c>
      <c r="C228" s="452" t="s">
        <v>860</v>
      </c>
      <c r="D228" s="452" t="s">
        <v>166</v>
      </c>
      <c r="E228" s="639" t="s">
        <v>391</v>
      </c>
      <c r="F228" s="621">
        <v>40294</v>
      </c>
      <c r="G228" s="475">
        <v>1433</v>
      </c>
      <c r="H228" s="480">
        <v>3.5563607484985355E-2</v>
      </c>
      <c r="I228" s="460">
        <v>944</v>
      </c>
      <c r="J228" s="488">
        <v>2.3427805628629571E-2</v>
      </c>
      <c r="K228" s="460">
        <v>6977</v>
      </c>
      <c r="L228" s="495">
        <v>0.1731523303717675</v>
      </c>
      <c r="M228" s="460">
        <v>702</v>
      </c>
      <c r="N228" s="503">
        <v>1.7421948677222417E-2</v>
      </c>
      <c r="O228" s="507">
        <v>1316</v>
      </c>
      <c r="P228" s="488">
        <v>3.2659949372114958E-2</v>
      </c>
      <c r="Q228" s="451">
        <v>243</v>
      </c>
      <c r="R228" s="480">
        <v>6.0306745421154512E-3</v>
      </c>
      <c r="S228" s="475">
        <v>5800</v>
      </c>
      <c r="T228" s="513">
        <v>0.14329479197549164</v>
      </c>
    </row>
    <row r="229" spans="1:20" s="446" customFormat="1" ht="14.1" customHeight="1" x14ac:dyDescent="0.3">
      <c r="A229" s="638" t="s">
        <v>861</v>
      </c>
      <c r="B229" s="452" t="s">
        <v>862</v>
      </c>
      <c r="C229" s="452" t="s">
        <v>862</v>
      </c>
      <c r="D229" s="452" t="s">
        <v>173</v>
      </c>
      <c r="E229" s="639" t="s">
        <v>391</v>
      </c>
      <c r="F229" s="621">
        <v>321488</v>
      </c>
      <c r="G229" s="475">
        <v>12099</v>
      </c>
      <c r="H229" s="480">
        <v>3.7634375155526797E-2</v>
      </c>
      <c r="I229" s="460">
        <v>8544</v>
      </c>
      <c r="J229" s="488">
        <v>2.6576419648633852E-2</v>
      </c>
      <c r="K229" s="460">
        <v>53451</v>
      </c>
      <c r="L229" s="495">
        <v>0.16626126014034739</v>
      </c>
      <c r="M229" s="460">
        <v>3359</v>
      </c>
      <c r="N229" s="503">
        <v>1.0448290449410242E-2</v>
      </c>
      <c r="O229" s="507">
        <v>9369</v>
      </c>
      <c r="P229" s="488">
        <v>2.9142611854874833E-2</v>
      </c>
      <c r="Q229" s="451">
        <v>2665</v>
      </c>
      <c r="R229" s="480">
        <v>8.2895784601602542E-3</v>
      </c>
      <c r="S229" s="475">
        <v>45000</v>
      </c>
      <c r="T229" s="513">
        <v>0.13828495920593703</v>
      </c>
    </row>
    <row r="230" spans="1:20" s="446" customFormat="1" ht="14.1" customHeight="1" x14ac:dyDescent="0.3">
      <c r="A230" s="638" t="s">
        <v>863</v>
      </c>
      <c r="B230" s="452" t="s">
        <v>864</v>
      </c>
      <c r="C230" s="452" t="s">
        <v>862</v>
      </c>
      <c r="D230" s="452" t="s">
        <v>173</v>
      </c>
      <c r="E230" s="639" t="s">
        <v>391</v>
      </c>
      <c r="F230" s="621">
        <v>195083</v>
      </c>
      <c r="G230" s="475">
        <v>5973</v>
      </c>
      <c r="H230" s="480">
        <v>3.0617737065761753E-2</v>
      </c>
      <c r="I230" s="460">
        <v>3781</v>
      </c>
      <c r="J230" s="488">
        <v>1.9381494030745888E-2</v>
      </c>
      <c r="K230" s="460">
        <v>27267</v>
      </c>
      <c r="L230" s="495">
        <v>0.13977127684113941</v>
      </c>
      <c r="M230" s="460">
        <v>1551</v>
      </c>
      <c r="N230" s="503">
        <v>7.9504621109989081E-3</v>
      </c>
      <c r="O230" s="507">
        <v>3753</v>
      </c>
      <c r="P230" s="488">
        <v>1.9237965378838751E-2</v>
      </c>
      <c r="Q230" s="451">
        <v>1336</v>
      </c>
      <c r="R230" s="480">
        <v>6.8483671052833924E-3</v>
      </c>
      <c r="S230" s="475">
        <v>21000</v>
      </c>
      <c r="T230" s="513">
        <v>0.11581606203328884</v>
      </c>
    </row>
    <row r="231" spans="1:20" s="446" customFormat="1" ht="14.1" customHeight="1" x14ac:dyDescent="0.3">
      <c r="A231" s="638" t="s">
        <v>865</v>
      </c>
      <c r="B231" s="452" t="s">
        <v>866</v>
      </c>
      <c r="C231" s="452" t="s">
        <v>867</v>
      </c>
      <c r="D231" s="452" t="s">
        <v>413</v>
      </c>
      <c r="E231" s="639" t="s">
        <v>391</v>
      </c>
      <c r="F231" s="621">
        <v>214934</v>
      </c>
      <c r="G231" s="475">
        <v>6051</v>
      </c>
      <c r="H231" s="480">
        <v>2.8152828310085885E-2</v>
      </c>
      <c r="I231" s="460">
        <v>3896</v>
      </c>
      <c r="J231" s="488">
        <v>1.8126494644867725E-2</v>
      </c>
      <c r="K231" s="460">
        <v>27413</v>
      </c>
      <c r="L231" s="495">
        <v>0.12754147784901412</v>
      </c>
      <c r="M231" s="460">
        <v>2034</v>
      </c>
      <c r="N231" s="503">
        <v>9.4633701508370013E-3</v>
      </c>
      <c r="O231" s="507">
        <v>4983</v>
      </c>
      <c r="P231" s="488">
        <v>2.3183861092242269E-2</v>
      </c>
      <c r="Q231" s="451">
        <v>1057</v>
      </c>
      <c r="R231" s="480">
        <v>4.9177887165362394E-3</v>
      </c>
      <c r="S231" s="475">
        <v>23000</v>
      </c>
      <c r="T231" s="513">
        <v>0.11713358831108645</v>
      </c>
    </row>
    <row r="232" spans="1:20" s="446" customFormat="1" ht="14.1" customHeight="1" x14ac:dyDescent="0.3">
      <c r="A232" s="638" t="s">
        <v>868</v>
      </c>
      <c r="B232" s="452" t="s">
        <v>869</v>
      </c>
      <c r="C232" s="452" t="s">
        <v>867</v>
      </c>
      <c r="D232" s="452" t="s">
        <v>413</v>
      </c>
      <c r="E232" s="639" t="s">
        <v>391</v>
      </c>
      <c r="F232" s="621">
        <v>118969</v>
      </c>
      <c r="G232" s="475">
        <v>4182</v>
      </c>
      <c r="H232" s="480">
        <v>3.5152014390303354E-2</v>
      </c>
      <c r="I232" s="460">
        <v>2602</v>
      </c>
      <c r="J232" s="488">
        <v>2.1871243769385301E-2</v>
      </c>
      <c r="K232" s="460">
        <v>19583</v>
      </c>
      <c r="L232" s="495">
        <v>0.1646059057401508</v>
      </c>
      <c r="M232" s="460">
        <v>1471</v>
      </c>
      <c r="N232" s="503">
        <v>1.2364565559095226E-2</v>
      </c>
      <c r="O232" s="507">
        <v>3331</v>
      </c>
      <c r="P232" s="488">
        <v>2.7998890467264583E-2</v>
      </c>
      <c r="Q232" s="451">
        <v>1147</v>
      </c>
      <c r="R232" s="480">
        <v>9.6411670267044364E-3</v>
      </c>
      <c r="S232" s="475">
        <v>16000</v>
      </c>
      <c r="T232" s="513">
        <v>0.13758943313153549</v>
      </c>
    </row>
    <row r="233" spans="1:20" s="446" customFormat="1" ht="14.1" customHeight="1" x14ac:dyDescent="0.3">
      <c r="A233" s="638" t="s">
        <v>870</v>
      </c>
      <c r="B233" s="452" t="s">
        <v>871</v>
      </c>
      <c r="C233" s="452" t="s">
        <v>867</v>
      </c>
      <c r="D233" s="452" t="s">
        <v>413</v>
      </c>
      <c r="E233" s="639" t="s">
        <v>391</v>
      </c>
      <c r="F233" s="621">
        <v>224395</v>
      </c>
      <c r="G233" s="475">
        <v>8144</v>
      </c>
      <c r="H233" s="480">
        <v>3.6293143786626264E-2</v>
      </c>
      <c r="I233" s="460">
        <v>5568</v>
      </c>
      <c r="J233" s="488">
        <v>2.4813387107555873E-2</v>
      </c>
      <c r="K233" s="460">
        <v>36057</v>
      </c>
      <c r="L233" s="495">
        <v>0.16068539851600971</v>
      </c>
      <c r="M233" s="460">
        <v>2377</v>
      </c>
      <c r="N233" s="503">
        <v>1.0592927649903073E-2</v>
      </c>
      <c r="O233" s="507">
        <v>6696</v>
      </c>
      <c r="P233" s="488">
        <v>2.9840237081931415E-2</v>
      </c>
      <c r="Q233" s="451">
        <v>1496</v>
      </c>
      <c r="R233" s="480">
        <v>6.666815214242742E-3</v>
      </c>
      <c r="S233" s="475">
        <v>30000</v>
      </c>
      <c r="T233" s="513">
        <v>0.13916334994015975</v>
      </c>
    </row>
    <row r="234" spans="1:20" s="446" customFormat="1" ht="14.1" customHeight="1" x14ac:dyDescent="0.3">
      <c r="A234" s="638" t="s">
        <v>872</v>
      </c>
      <c r="B234" s="452" t="s">
        <v>873</v>
      </c>
      <c r="C234" s="452" t="s">
        <v>867</v>
      </c>
      <c r="D234" s="452" t="s">
        <v>413</v>
      </c>
      <c r="E234" s="639" t="s">
        <v>391</v>
      </c>
      <c r="F234" s="621">
        <v>130219</v>
      </c>
      <c r="G234" s="475">
        <v>5188</v>
      </c>
      <c r="H234" s="480">
        <v>3.984057625999278E-2</v>
      </c>
      <c r="I234" s="460">
        <v>3119</v>
      </c>
      <c r="J234" s="488">
        <v>2.3951957855612469E-2</v>
      </c>
      <c r="K234" s="460">
        <v>21879</v>
      </c>
      <c r="L234" s="495">
        <v>0.16801695605096031</v>
      </c>
      <c r="M234" s="460">
        <v>1450</v>
      </c>
      <c r="N234" s="503">
        <v>1.1135087813606309E-2</v>
      </c>
      <c r="O234" s="507">
        <v>3867</v>
      </c>
      <c r="P234" s="488">
        <v>2.9696127293252137E-2</v>
      </c>
      <c r="Q234" s="451">
        <v>970</v>
      </c>
      <c r="R234" s="480">
        <v>7.4489897787573239E-3</v>
      </c>
      <c r="S234" s="475">
        <v>18000</v>
      </c>
      <c r="T234" s="513">
        <v>0.14581274403382855</v>
      </c>
    </row>
    <row r="235" spans="1:20" s="446" customFormat="1" ht="14.1" customHeight="1" x14ac:dyDescent="0.3">
      <c r="A235" s="638" t="s">
        <v>874</v>
      </c>
      <c r="B235" s="452" t="s">
        <v>875</v>
      </c>
      <c r="C235" s="452" t="s">
        <v>867</v>
      </c>
      <c r="D235" s="452" t="s">
        <v>413</v>
      </c>
      <c r="E235" s="639" t="s">
        <v>391</v>
      </c>
      <c r="F235" s="621">
        <v>160970</v>
      </c>
      <c r="G235" s="475">
        <v>6189</v>
      </c>
      <c r="H235" s="480">
        <v>3.8448158041871155E-2</v>
      </c>
      <c r="I235" s="460">
        <v>4027</v>
      </c>
      <c r="J235" s="488">
        <v>2.5017083928682363E-2</v>
      </c>
      <c r="K235" s="460">
        <v>26529</v>
      </c>
      <c r="L235" s="495">
        <v>0.16480710691433187</v>
      </c>
      <c r="M235" s="460">
        <v>1848</v>
      </c>
      <c r="N235" s="503">
        <v>1.1480400074548052E-2</v>
      </c>
      <c r="O235" s="507">
        <v>4884</v>
      </c>
      <c r="P235" s="488">
        <v>3.0341057339876996E-2</v>
      </c>
      <c r="Q235" s="451">
        <v>1327</v>
      </c>
      <c r="R235" s="480">
        <v>8.2437721314530654E-3</v>
      </c>
      <c r="S235" s="475">
        <v>23000</v>
      </c>
      <c r="T235" s="513">
        <v>0.14798515001190315</v>
      </c>
    </row>
    <row r="236" spans="1:20" s="446" customFormat="1" ht="14.1" customHeight="1" x14ac:dyDescent="0.3">
      <c r="A236" s="638" t="s">
        <v>876</v>
      </c>
      <c r="B236" s="452" t="s">
        <v>877</v>
      </c>
      <c r="C236" s="452" t="s">
        <v>867</v>
      </c>
      <c r="D236" s="452" t="s">
        <v>413</v>
      </c>
      <c r="E236" s="639" t="s">
        <v>391</v>
      </c>
      <c r="F236" s="621">
        <v>178221</v>
      </c>
      <c r="G236" s="475">
        <v>6779</v>
      </c>
      <c r="H236" s="480">
        <v>3.8037043894939428E-2</v>
      </c>
      <c r="I236" s="460">
        <v>4243</v>
      </c>
      <c r="J236" s="488">
        <v>2.3807519877006637E-2</v>
      </c>
      <c r="K236" s="460">
        <v>31530</v>
      </c>
      <c r="L236" s="495">
        <v>0.17691517834598616</v>
      </c>
      <c r="M236" s="460">
        <v>2182</v>
      </c>
      <c r="N236" s="503">
        <v>1.2243226106912204E-2</v>
      </c>
      <c r="O236" s="507">
        <v>5572</v>
      </c>
      <c r="P236" s="488">
        <v>3.1264553559905962E-2</v>
      </c>
      <c r="Q236" s="451">
        <v>1398</v>
      </c>
      <c r="R236" s="480">
        <v>7.8441934452168939E-3</v>
      </c>
      <c r="S236" s="475">
        <v>25000</v>
      </c>
      <c r="T236" s="513">
        <v>0.14819557073078199</v>
      </c>
    </row>
    <row r="237" spans="1:20" s="446" customFormat="1" ht="14.1" customHeight="1" x14ac:dyDescent="0.3">
      <c r="A237" s="638" t="s">
        <v>878</v>
      </c>
      <c r="B237" s="452" t="s">
        <v>879</v>
      </c>
      <c r="C237" s="452" t="s">
        <v>880</v>
      </c>
      <c r="D237" s="452" t="s">
        <v>173</v>
      </c>
      <c r="E237" s="639" t="s">
        <v>391</v>
      </c>
      <c r="F237" s="621">
        <v>106993</v>
      </c>
      <c r="G237" s="475">
        <v>4081</v>
      </c>
      <c r="H237" s="480">
        <v>3.8142682231547861E-2</v>
      </c>
      <c r="I237" s="460">
        <v>2057</v>
      </c>
      <c r="J237" s="488">
        <v>1.9225556812127897E-2</v>
      </c>
      <c r="K237" s="460">
        <v>17448</v>
      </c>
      <c r="L237" s="495">
        <v>0.16307608908994045</v>
      </c>
      <c r="M237" s="460">
        <v>1141</v>
      </c>
      <c r="N237" s="503">
        <v>1.0664249063022815E-2</v>
      </c>
      <c r="O237" s="507">
        <v>2459</v>
      </c>
      <c r="P237" s="488">
        <v>2.2982811959660912E-2</v>
      </c>
      <c r="Q237" s="451">
        <v>759</v>
      </c>
      <c r="R237" s="480">
        <v>7.0939220322824856E-3</v>
      </c>
      <c r="S237" s="475">
        <v>13000</v>
      </c>
      <c r="T237" s="513">
        <v>0.12809901068148674</v>
      </c>
    </row>
    <row r="238" spans="1:20" s="446" customFormat="1" ht="14.1" customHeight="1" x14ac:dyDescent="0.3">
      <c r="A238" s="638" t="s">
        <v>881</v>
      </c>
      <c r="B238" s="452" t="s">
        <v>882</v>
      </c>
      <c r="C238" s="452" t="s">
        <v>880</v>
      </c>
      <c r="D238" s="452" t="s">
        <v>173</v>
      </c>
      <c r="E238" s="639" t="s">
        <v>391</v>
      </c>
      <c r="F238" s="621">
        <v>131333</v>
      </c>
      <c r="G238" s="475">
        <v>4010</v>
      </c>
      <c r="H238" s="480">
        <v>3.053307241896553E-2</v>
      </c>
      <c r="I238" s="460">
        <v>2199</v>
      </c>
      <c r="J238" s="488">
        <v>1.6743697319028729E-2</v>
      </c>
      <c r="K238" s="460">
        <v>17953</v>
      </c>
      <c r="L238" s="495">
        <v>0.13669831649318906</v>
      </c>
      <c r="M238" s="460">
        <v>1291</v>
      </c>
      <c r="N238" s="503">
        <v>9.8299741877517447E-3</v>
      </c>
      <c r="O238" s="507">
        <v>2759</v>
      </c>
      <c r="P238" s="488">
        <v>2.1007667532151098E-2</v>
      </c>
      <c r="Q238" s="451">
        <v>618</v>
      </c>
      <c r="R238" s="480">
        <v>4.7055956994814709E-3</v>
      </c>
      <c r="S238" s="475">
        <v>14000</v>
      </c>
      <c r="T238" s="513">
        <v>0.11577615507389</v>
      </c>
    </row>
    <row r="239" spans="1:20" s="446" customFormat="1" ht="14.1" customHeight="1" x14ac:dyDescent="0.3">
      <c r="A239" s="638" t="s">
        <v>883</v>
      </c>
      <c r="B239" s="452" t="s">
        <v>884</v>
      </c>
      <c r="C239" s="452" t="s">
        <v>880</v>
      </c>
      <c r="D239" s="452" t="s">
        <v>173</v>
      </c>
      <c r="E239" s="639" t="s">
        <v>391</v>
      </c>
      <c r="F239" s="621">
        <v>84013</v>
      </c>
      <c r="G239" s="475">
        <v>3098</v>
      </c>
      <c r="H239" s="480">
        <v>3.6875245497720588E-2</v>
      </c>
      <c r="I239" s="460">
        <v>1707</v>
      </c>
      <c r="J239" s="488">
        <v>2.0318284075083619E-2</v>
      </c>
      <c r="K239" s="460">
        <v>13002</v>
      </c>
      <c r="L239" s="495">
        <v>0.15476176306047873</v>
      </c>
      <c r="M239" s="460">
        <v>870</v>
      </c>
      <c r="N239" s="503">
        <v>1.0355540214014497E-2</v>
      </c>
      <c r="O239" s="507">
        <v>2282</v>
      </c>
      <c r="P239" s="488">
        <v>2.7162462952162167E-2</v>
      </c>
      <c r="Q239" s="451">
        <v>462</v>
      </c>
      <c r="R239" s="480">
        <v>5.4991489412352847E-3</v>
      </c>
      <c r="S239" s="475">
        <v>11000</v>
      </c>
      <c r="T239" s="513">
        <v>0.10413018165983509</v>
      </c>
    </row>
    <row r="240" spans="1:20" s="446" customFormat="1" ht="14.1" customHeight="1" x14ac:dyDescent="0.3">
      <c r="A240" s="638" t="s">
        <v>885</v>
      </c>
      <c r="B240" s="452" t="s">
        <v>886</v>
      </c>
      <c r="C240" s="452" t="s">
        <v>880</v>
      </c>
      <c r="D240" s="452" t="s">
        <v>173</v>
      </c>
      <c r="E240" s="639" t="s">
        <v>391</v>
      </c>
      <c r="F240" s="621">
        <v>129841</v>
      </c>
      <c r="G240" s="475">
        <v>4605</v>
      </c>
      <c r="H240" s="480">
        <v>3.5466455125884734E-2</v>
      </c>
      <c r="I240" s="460">
        <v>3153</v>
      </c>
      <c r="J240" s="488">
        <v>2.428354679954714E-2</v>
      </c>
      <c r="K240" s="460">
        <v>21395</v>
      </c>
      <c r="L240" s="495">
        <v>0.16477845980853506</v>
      </c>
      <c r="M240" s="460">
        <v>1311</v>
      </c>
      <c r="N240" s="503">
        <v>1.0096964749193244E-2</v>
      </c>
      <c r="O240" s="507">
        <v>3352</v>
      </c>
      <c r="P240" s="488">
        <v>2.5816190571545196E-2</v>
      </c>
      <c r="Q240" s="451">
        <v>912</v>
      </c>
      <c r="R240" s="480">
        <v>7.0239754776996481E-3</v>
      </c>
      <c r="S240" s="475">
        <v>17000</v>
      </c>
      <c r="T240" s="513">
        <v>0.13116271892600881</v>
      </c>
    </row>
    <row r="241" spans="1:20" s="446" customFormat="1" ht="14.1" customHeight="1" x14ac:dyDescent="0.3">
      <c r="A241" s="638" t="s">
        <v>887</v>
      </c>
      <c r="B241" s="452" t="s">
        <v>888</v>
      </c>
      <c r="C241" s="452" t="s">
        <v>880</v>
      </c>
      <c r="D241" s="452" t="s">
        <v>173</v>
      </c>
      <c r="E241" s="639" t="s">
        <v>391</v>
      </c>
      <c r="F241" s="621">
        <v>93758</v>
      </c>
      <c r="G241" s="475">
        <v>3452</v>
      </c>
      <c r="H241" s="480">
        <v>3.6818191514324111E-2</v>
      </c>
      <c r="I241" s="460">
        <v>2096</v>
      </c>
      <c r="J241" s="488">
        <v>2.2355425670342797E-2</v>
      </c>
      <c r="K241" s="460">
        <v>15943</v>
      </c>
      <c r="L241" s="495">
        <v>0.17004415623200153</v>
      </c>
      <c r="M241" s="460">
        <v>945</v>
      </c>
      <c r="N241" s="503">
        <v>1.0079139913394057E-2</v>
      </c>
      <c r="O241" s="507">
        <v>2645</v>
      </c>
      <c r="P241" s="488">
        <v>2.8210926000981251E-2</v>
      </c>
      <c r="Q241" s="451">
        <v>530</v>
      </c>
      <c r="R241" s="480">
        <v>5.65285095671836E-3</v>
      </c>
      <c r="S241" s="475">
        <v>12000</v>
      </c>
      <c r="T241" s="513">
        <v>0.10679101887531259</v>
      </c>
    </row>
    <row r="242" spans="1:20" s="446" customFormat="1" ht="14.1" customHeight="1" x14ac:dyDescent="0.3">
      <c r="A242" s="638" t="s">
        <v>889</v>
      </c>
      <c r="B242" s="452" t="s">
        <v>890</v>
      </c>
      <c r="C242" s="452" t="s">
        <v>880</v>
      </c>
      <c r="D242" s="452" t="s">
        <v>173</v>
      </c>
      <c r="E242" s="639" t="s">
        <v>391</v>
      </c>
      <c r="F242" s="621">
        <v>130061</v>
      </c>
      <c r="G242" s="475">
        <v>4523</v>
      </c>
      <c r="H242" s="480">
        <v>3.477598972789691E-2</v>
      </c>
      <c r="I242" s="460">
        <v>2827</v>
      </c>
      <c r="J242" s="488">
        <v>2.1735954667425283E-2</v>
      </c>
      <c r="K242" s="460">
        <v>20444</v>
      </c>
      <c r="L242" s="495">
        <v>0.15718778111809073</v>
      </c>
      <c r="M242" s="460">
        <v>1339</v>
      </c>
      <c r="N242" s="503">
        <v>1.0295169189841689E-2</v>
      </c>
      <c r="O242" s="507">
        <v>3437</v>
      </c>
      <c r="P242" s="488">
        <v>2.6426061617241141E-2</v>
      </c>
      <c r="Q242" s="451">
        <v>862</v>
      </c>
      <c r="R242" s="480">
        <v>6.6276593290840449E-3</v>
      </c>
      <c r="S242" s="475">
        <v>16000</v>
      </c>
      <c r="T242" s="513">
        <v>0.11606145454017902</v>
      </c>
    </row>
    <row r="243" spans="1:20" s="446" customFormat="1" ht="14.1" customHeight="1" x14ac:dyDescent="0.3">
      <c r="A243" s="638" t="s">
        <v>891</v>
      </c>
      <c r="B243" s="452" t="s">
        <v>892</v>
      </c>
      <c r="C243" s="452" t="s">
        <v>880</v>
      </c>
      <c r="D243" s="452" t="s">
        <v>173</v>
      </c>
      <c r="E243" s="639" t="s">
        <v>391</v>
      </c>
      <c r="F243" s="621">
        <v>91949</v>
      </c>
      <c r="G243" s="475">
        <v>3667</v>
      </c>
      <c r="H243" s="480">
        <v>3.988080348889058E-2</v>
      </c>
      <c r="I243" s="460">
        <v>2371</v>
      </c>
      <c r="J243" s="488">
        <v>2.5786033562083328E-2</v>
      </c>
      <c r="K243" s="460">
        <v>17253</v>
      </c>
      <c r="L243" s="495">
        <v>0.18763662465062153</v>
      </c>
      <c r="M243" s="460">
        <v>1063</v>
      </c>
      <c r="N243" s="503">
        <v>1.1560756506324158E-2</v>
      </c>
      <c r="O243" s="507">
        <v>2857</v>
      </c>
      <c r="P243" s="488">
        <v>3.107157228463605E-2</v>
      </c>
      <c r="Q243" s="451">
        <v>625</v>
      </c>
      <c r="R243" s="480">
        <v>6.7972462995791148E-3</v>
      </c>
      <c r="S243" s="475">
        <v>13000</v>
      </c>
      <c r="T243" s="513">
        <v>0.13207758033872818</v>
      </c>
    </row>
    <row r="244" spans="1:20" s="446" customFormat="1" ht="14.1" customHeight="1" x14ac:dyDescent="0.3">
      <c r="A244" s="638" t="s">
        <v>893</v>
      </c>
      <c r="B244" s="452" t="s">
        <v>894</v>
      </c>
      <c r="C244" s="452" t="s">
        <v>880</v>
      </c>
      <c r="D244" s="452" t="s">
        <v>173</v>
      </c>
      <c r="E244" s="639" t="s">
        <v>391</v>
      </c>
      <c r="F244" s="621">
        <v>291650</v>
      </c>
      <c r="G244" s="475">
        <v>9962</v>
      </c>
      <c r="H244" s="480">
        <v>3.4157380421738388E-2</v>
      </c>
      <c r="I244" s="460">
        <v>6093</v>
      </c>
      <c r="J244" s="488">
        <v>2.0891479513115034E-2</v>
      </c>
      <c r="K244" s="460">
        <v>47262</v>
      </c>
      <c r="L244" s="495">
        <v>0.16205040288016459</v>
      </c>
      <c r="M244" s="460">
        <v>2890</v>
      </c>
      <c r="N244" s="503">
        <v>9.9091376650094296E-3</v>
      </c>
      <c r="O244" s="507">
        <v>6207</v>
      </c>
      <c r="P244" s="488">
        <v>2.1282358991942397E-2</v>
      </c>
      <c r="Q244" s="451">
        <v>2268</v>
      </c>
      <c r="R244" s="480">
        <v>7.7764443682496144E-3</v>
      </c>
      <c r="S244" s="475">
        <v>34000</v>
      </c>
      <c r="T244" s="513">
        <v>0.13249058927137969</v>
      </c>
    </row>
    <row r="245" spans="1:20" s="446" customFormat="1" ht="14.1" customHeight="1" x14ac:dyDescent="0.3">
      <c r="A245" s="638" t="s">
        <v>895</v>
      </c>
      <c r="B245" s="452" t="s">
        <v>896</v>
      </c>
      <c r="C245" s="452" t="s">
        <v>880</v>
      </c>
      <c r="D245" s="452" t="s">
        <v>173</v>
      </c>
      <c r="E245" s="639" t="s">
        <v>391</v>
      </c>
      <c r="F245" s="621">
        <v>90090</v>
      </c>
      <c r="G245" s="475">
        <v>3160</v>
      </c>
      <c r="H245" s="480">
        <v>3.5076035076035079E-2</v>
      </c>
      <c r="I245" s="460">
        <v>1682</v>
      </c>
      <c r="J245" s="488">
        <v>1.8670218670218671E-2</v>
      </c>
      <c r="K245" s="460">
        <v>12996</v>
      </c>
      <c r="L245" s="495">
        <v>0.14425574425574425</v>
      </c>
      <c r="M245" s="460">
        <v>809</v>
      </c>
      <c r="N245" s="503">
        <v>8.9799089799089803E-3</v>
      </c>
      <c r="O245" s="507">
        <v>2015</v>
      </c>
      <c r="P245" s="488">
        <v>2.2366522366522368E-2</v>
      </c>
      <c r="Q245" s="451">
        <v>481</v>
      </c>
      <c r="R245" s="480">
        <v>5.3391053391053395E-3</v>
      </c>
      <c r="S245" s="475">
        <v>10000</v>
      </c>
      <c r="T245" s="513">
        <v>0.13009991673605328</v>
      </c>
    </row>
    <row r="246" spans="1:20" s="446" customFormat="1" ht="14.1" customHeight="1" x14ac:dyDescent="0.3">
      <c r="A246" s="638" t="s">
        <v>897</v>
      </c>
      <c r="B246" s="452" t="s">
        <v>898</v>
      </c>
      <c r="C246" s="452" t="s">
        <v>899</v>
      </c>
      <c r="D246" s="452" t="s">
        <v>167</v>
      </c>
      <c r="E246" s="639" t="s">
        <v>391</v>
      </c>
      <c r="F246" s="621">
        <v>89106</v>
      </c>
      <c r="G246" s="475">
        <v>3539</v>
      </c>
      <c r="H246" s="480">
        <v>3.9716741858011807E-2</v>
      </c>
      <c r="I246" s="460">
        <v>1983</v>
      </c>
      <c r="J246" s="488">
        <v>2.2254393643525688E-2</v>
      </c>
      <c r="K246" s="460">
        <v>15103</v>
      </c>
      <c r="L246" s="495">
        <v>0.16949475905101788</v>
      </c>
      <c r="M246" s="460">
        <v>1228</v>
      </c>
      <c r="N246" s="503">
        <v>1.3781339079298812E-2</v>
      </c>
      <c r="O246" s="507">
        <v>2676</v>
      </c>
      <c r="P246" s="488">
        <v>3.0031647700491548E-2</v>
      </c>
      <c r="Q246" s="451">
        <v>530</v>
      </c>
      <c r="R246" s="480">
        <v>5.9479720781989986E-3</v>
      </c>
      <c r="S246" s="475">
        <v>13000</v>
      </c>
      <c r="T246" s="513">
        <v>0.14018439639833935</v>
      </c>
    </row>
    <row r="247" spans="1:20" s="446" customFormat="1" ht="14.1" customHeight="1" x14ac:dyDescent="0.3">
      <c r="A247" s="638" t="s">
        <v>900</v>
      </c>
      <c r="B247" s="452" t="s">
        <v>901</v>
      </c>
      <c r="C247" s="452" t="s">
        <v>899</v>
      </c>
      <c r="D247" s="452" t="s">
        <v>167</v>
      </c>
      <c r="E247" s="639" t="s">
        <v>391</v>
      </c>
      <c r="F247" s="621">
        <v>244956</v>
      </c>
      <c r="G247" s="475">
        <v>10289</v>
      </c>
      <c r="H247" s="480">
        <v>4.2003461846209116E-2</v>
      </c>
      <c r="I247" s="460">
        <v>5956</v>
      </c>
      <c r="J247" s="488">
        <v>2.4314570780058459E-2</v>
      </c>
      <c r="K247" s="460">
        <v>42706</v>
      </c>
      <c r="L247" s="495">
        <v>0.17434151439442186</v>
      </c>
      <c r="M247" s="460">
        <v>3191</v>
      </c>
      <c r="N247" s="503">
        <v>1.3026829308120642E-2</v>
      </c>
      <c r="O247" s="507">
        <v>7577</v>
      </c>
      <c r="P247" s="488">
        <v>3.093208576234099E-2</v>
      </c>
      <c r="Q247" s="451">
        <v>1849</v>
      </c>
      <c r="R247" s="480">
        <v>7.548294387563481E-3</v>
      </c>
      <c r="S247" s="475">
        <v>36000</v>
      </c>
      <c r="T247" s="513">
        <v>0.14378547207566311</v>
      </c>
    </row>
    <row r="248" spans="1:20" s="446" customFormat="1" ht="14.1" customHeight="1" x14ac:dyDescent="0.3">
      <c r="A248" s="638" t="s">
        <v>902</v>
      </c>
      <c r="B248" s="452" t="s">
        <v>903</v>
      </c>
      <c r="C248" s="452" t="s">
        <v>899</v>
      </c>
      <c r="D248" s="452" t="s">
        <v>167</v>
      </c>
      <c r="E248" s="639" t="s">
        <v>391</v>
      </c>
      <c r="F248" s="621">
        <v>179358</v>
      </c>
      <c r="G248" s="475">
        <v>5402</v>
      </c>
      <c r="H248" s="480">
        <v>3.0118533881956757E-2</v>
      </c>
      <c r="I248" s="460">
        <v>3002</v>
      </c>
      <c r="J248" s="488">
        <v>1.6737474771128136E-2</v>
      </c>
      <c r="K248" s="460">
        <v>23618</v>
      </c>
      <c r="L248" s="495">
        <v>0.131680772533146</v>
      </c>
      <c r="M248" s="460">
        <v>1722</v>
      </c>
      <c r="N248" s="503">
        <v>9.6009099120195358E-3</v>
      </c>
      <c r="O248" s="507">
        <v>3438</v>
      </c>
      <c r="P248" s="488">
        <v>1.9168367176262E-2</v>
      </c>
      <c r="Q248" s="451">
        <v>987</v>
      </c>
      <c r="R248" s="480">
        <v>5.5029605593282706E-3</v>
      </c>
      <c r="S248" s="475">
        <v>18000</v>
      </c>
      <c r="T248" s="513">
        <v>0.13237338118385927</v>
      </c>
    </row>
    <row r="249" spans="1:20" s="446" customFormat="1" ht="14.1" customHeight="1" x14ac:dyDescent="0.3">
      <c r="A249" s="638" t="s">
        <v>904</v>
      </c>
      <c r="B249" s="452" t="s">
        <v>905</v>
      </c>
      <c r="C249" s="452" t="s">
        <v>899</v>
      </c>
      <c r="D249" s="452" t="s">
        <v>167</v>
      </c>
      <c r="E249" s="639" t="s">
        <v>391</v>
      </c>
      <c r="F249" s="621">
        <v>98167</v>
      </c>
      <c r="G249" s="475">
        <v>3522</v>
      </c>
      <c r="H249" s="480">
        <v>3.5877637087819735E-2</v>
      </c>
      <c r="I249" s="460">
        <v>2124</v>
      </c>
      <c r="J249" s="488">
        <v>2.1636598857049723E-2</v>
      </c>
      <c r="K249" s="460">
        <v>16496</v>
      </c>
      <c r="L249" s="495">
        <v>0.16804017643403588</v>
      </c>
      <c r="M249" s="460">
        <v>1240</v>
      </c>
      <c r="N249" s="503">
        <v>1.2631536055904734E-2</v>
      </c>
      <c r="O249" s="507">
        <v>2771</v>
      </c>
      <c r="P249" s="488">
        <v>2.8227408395896787E-2</v>
      </c>
      <c r="Q249" s="451">
        <v>554</v>
      </c>
      <c r="R249" s="480">
        <v>5.6434443346542115E-3</v>
      </c>
      <c r="S249" s="475">
        <v>13000</v>
      </c>
      <c r="T249" s="513">
        <v>0.12397837054273916</v>
      </c>
    </row>
    <row r="250" spans="1:20" s="446" customFormat="1" ht="14.1" customHeight="1" x14ac:dyDescent="0.3">
      <c r="A250" s="638" t="s">
        <v>906</v>
      </c>
      <c r="B250" s="452" t="s">
        <v>907</v>
      </c>
      <c r="C250" s="452" t="s">
        <v>899</v>
      </c>
      <c r="D250" s="452" t="s">
        <v>167</v>
      </c>
      <c r="E250" s="639" t="s">
        <v>391</v>
      </c>
      <c r="F250" s="621">
        <v>195933</v>
      </c>
      <c r="G250" s="475">
        <v>6467</v>
      </c>
      <c r="H250" s="480">
        <v>3.3006180684213481E-2</v>
      </c>
      <c r="I250" s="460">
        <v>3707</v>
      </c>
      <c r="J250" s="488">
        <v>1.8919732765792389E-2</v>
      </c>
      <c r="K250" s="460">
        <v>29724</v>
      </c>
      <c r="L250" s="495">
        <v>0.15170491953882195</v>
      </c>
      <c r="M250" s="460">
        <v>2248</v>
      </c>
      <c r="N250" s="503">
        <v>1.1473309753844427E-2</v>
      </c>
      <c r="O250" s="507">
        <v>4853</v>
      </c>
      <c r="P250" s="488">
        <v>2.4768670923223754E-2</v>
      </c>
      <c r="Q250" s="451">
        <v>1193</v>
      </c>
      <c r="R250" s="480">
        <v>6.0888160748827401E-3</v>
      </c>
      <c r="S250" s="475">
        <v>23000</v>
      </c>
      <c r="T250" s="513">
        <v>0.12972216895466493</v>
      </c>
    </row>
    <row r="251" spans="1:20" s="446" customFormat="1" ht="14.1" customHeight="1" x14ac:dyDescent="0.3">
      <c r="A251" s="638" t="s">
        <v>908</v>
      </c>
      <c r="B251" s="452" t="s">
        <v>909</v>
      </c>
      <c r="C251" s="452" t="s">
        <v>910</v>
      </c>
      <c r="D251" s="452" t="s">
        <v>399</v>
      </c>
      <c r="E251" s="639" t="s">
        <v>391</v>
      </c>
      <c r="F251" s="621">
        <v>152057</v>
      </c>
      <c r="G251" s="475">
        <v>3431</v>
      </c>
      <c r="H251" s="480">
        <v>2.2563906955944152E-2</v>
      </c>
      <c r="I251" s="460">
        <v>2307</v>
      </c>
      <c r="J251" s="488">
        <v>1.517194210065962E-2</v>
      </c>
      <c r="K251" s="460">
        <v>17613</v>
      </c>
      <c r="L251" s="495">
        <v>0.11583156316381357</v>
      </c>
      <c r="M251" s="460">
        <v>867</v>
      </c>
      <c r="N251" s="503">
        <v>5.7018091899748123E-3</v>
      </c>
      <c r="O251" s="507">
        <v>3095</v>
      </c>
      <c r="P251" s="488">
        <v>2.0354209276784364E-2</v>
      </c>
      <c r="Q251" s="451">
        <v>528</v>
      </c>
      <c r="R251" s="480">
        <v>3.4723820672510966E-3</v>
      </c>
      <c r="S251" s="475">
        <v>13000</v>
      </c>
      <c r="T251" s="513">
        <v>9.4741828517290377E-2</v>
      </c>
    </row>
    <row r="252" spans="1:20" s="446" customFormat="1" ht="14.1" customHeight="1" x14ac:dyDescent="0.3">
      <c r="A252" s="638" t="s">
        <v>911</v>
      </c>
      <c r="B252" s="452" t="s">
        <v>912</v>
      </c>
      <c r="C252" s="452" t="s">
        <v>910</v>
      </c>
      <c r="D252" s="452" t="s">
        <v>399</v>
      </c>
      <c r="E252" s="639" t="s">
        <v>391</v>
      </c>
      <c r="F252" s="621">
        <v>86028</v>
      </c>
      <c r="G252" s="475">
        <v>2156</v>
      </c>
      <c r="H252" s="480">
        <v>2.506160784860743E-2</v>
      </c>
      <c r="I252" s="460">
        <v>1378</v>
      </c>
      <c r="J252" s="488">
        <v>1.6018040637931837E-2</v>
      </c>
      <c r="K252" s="460">
        <v>11512</v>
      </c>
      <c r="L252" s="495">
        <v>0.13381689682428977</v>
      </c>
      <c r="M252" s="460">
        <v>470</v>
      </c>
      <c r="N252" s="503">
        <v>5.4633375180173898E-3</v>
      </c>
      <c r="O252" s="507">
        <v>1719</v>
      </c>
      <c r="P252" s="488">
        <v>1.9981866369089135E-2</v>
      </c>
      <c r="Q252" s="451">
        <v>368</v>
      </c>
      <c r="R252" s="480">
        <v>4.2776770353838284E-3</v>
      </c>
      <c r="S252" s="475">
        <v>7600</v>
      </c>
      <c r="T252" s="513">
        <v>9.3823685542510776E-2</v>
      </c>
    </row>
    <row r="253" spans="1:20" s="446" customFormat="1" ht="14.1" customHeight="1" x14ac:dyDescent="0.3">
      <c r="A253" s="638" t="s">
        <v>913</v>
      </c>
      <c r="B253" s="452" t="s">
        <v>914</v>
      </c>
      <c r="C253" s="452" t="s">
        <v>910</v>
      </c>
      <c r="D253" s="452" t="s">
        <v>399</v>
      </c>
      <c r="E253" s="639" t="s">
        <v>391</v>
      </c>
      <c r="F253" s="621">
        <v>123852</v>
      </c>
      <c r="G253" s="475">
        <v>2667</v>
      </c>
      <c r="H253" s="480">
        <v>2.1533766107935278E-2</v>
      </c>
      <c r="I253" s="460">
        <v>1589</v>
      </c>
      <c r="J253" s="488">
        <v>1.2829829150922067E-2</v>
      </c>
      <c r="K253" s="460">
        <v>14364</v>
      </c>
      <c r="L253" s="495">
        <v>0.11597713399864354</v>
      </c>
      <c r="M253" s="460">
        <v>780</v>
      </c>
      <c r="N253" s="503">
        <v>6.2978393566514874E-3</v>
      </c>
      <c r="O253" s="507">
        <v>2475</v>
      </c>
      <c r="P253" s="488">
        <v>1.9983528727836451E-2</v>
      </c>
      <c r="Q253" s="451">
        <v>469</v>
      </c>
      <c r="R253" s="480">
        <v>3.7867777670122405E-3</v>
      </c>
      <c r="S253" s="475">
        <v>10000</v>
      </c>
      <c r="T253" s="513">
        <v>6.6510588485686917E-2</v>
      </c>
    </row>
    <row r="254" spans="1:20" s="446" customFormat="1" ht="14.1" customHeight="1" x14ac:dyDescent="0.3">
      <c r="A254" s="638" t="s">
        <v>915</v>
      </c>
      <c r="B254" s="452" t="s">
        <v>916</v>
      </c>
      <c r="C254" s="452" t="s">
        <v>910</v>
      </c>
      <c r="D254" s="452" t="s">
        <v>399</v>
      </c>
      <c r="E254" s="639" t="s">
        <v>391</v>
      </c>
      <c r="F254" s="621">
        <v>94862</v>
      </c>
      <c r="G254" s="475">
        <v>2820</v>
      </c>
      <c r="H254" s="480">
        <v>2.9727393476840041E-2</v>
      </c>
      <c r="I254" s="460">
        <v>1913</v>
      </c>
      <c r="J254" s="488">
        <v>2.0166136071345743E-2</v>
      </c>
      <c r="K254" s="460">
        <v>14039</v>
      </c>
      <c r="L254" s="495">
        <v>0.14799392802175793</v>
      </c>
      <c r="M254" s="460">
        <v>629</v>
      </c>
      <c r="N254" s="503">
        <v>6.6306845733802786E-3</v>
      </c>
      <c r="O254" s="507">
        <v>2558</v>
      </c>
      <c r="P254" s="488">
        <v>2.6965486707005968E-2</v>
      </c>
      <c r="Q254" s="451">
        <v>491</v>
      </c>
      <c r="R254" s="480">
        <v>5.1759397862157662E-3</v>
      </c>
      <c r="S254" s="475">
        <v>11000</v>
      </c>
      <c r="T254" s="513">
        <v>0.12564679543559459</v>
      </c>
    </row>
    <row r="255" spans="1:20" s="446" customFormat="1" ht="14.1" customHeight="1" x14ac:dyDescent="0.3">
      <c r="A255" s="638" t="s">
        <v>917</v>
      </c>
      <c r="B255" s="452" t="s">
        <v>918</v>
      </c>
      <c r="C255" s="452" t="s">
        <v>910</v>
      </c>
      <c r="D255" s="452" t="s">
        <v>399</v>
      </c>
      <c r="E255" s="639" t="s">
        <v>391</v>
      </c>
      <c r="F255" s="621">
        <v>147536</v>
      </c>
      <c r="G255" s="475">
        <v>3760</v>
      </c>
      <c r="H255" s="480">
        <v>2.548530528142284E-2</v>
      </c>
      <c r="I255" s="460">
        <v>2467</v>
      </c>
      <c r="J255" s="488">
        <v>1.6721342587571845E-2</v>
      </c>
      <c r="K255" s="460">
        <v>18778</v>
      </c>
      <c r="L255" s="495">
        <v>0.12727741025919098</v>
      </c>
      <c r="M255" s="460">
        <v>928</v>
      </c>
      <c r="N255" s="503">
        <v>6.289990239670318E-3</v>
      </c>
      <c r="O255" s="507">
        <v>3281</v>
      </c>
      <c r="P255" s="488">
        <v>2.2238640060730942E-2</v>
      </c>
      <c r="Q255" s="451">
        <v>612</v>
      </c>
      <c r="R255" s="480">
        <v>4.1481401149549941E-3</v>
      </c>
      <c r="S255" s="475">
        <v>14000</v>
      </c>
      <c r="T255" s="513">
        <v>9.3806744704944281E-2</v>
      </c>
    </row>
    <row r="256" spans="1:20" s="446" customFormat="1" ht="14.1" customHeight="1" x14ac:dyDescent="0.3">
      <c r="A256" s="638" t="s">
        <v>919</v>
      </c>
      <c r="B256" s="452" t="s">
        <v>920</v>
      </c>
      <c r="C256" s="452" t="s">
        <v>910</v>
      </c>
      <c r="D256" s="452" t="s">
        <v>399</v>
      </c>
      <c r="E256" s="639" t="s">
        <v>391</v>
      </c>
      <c r="F256" s="621">
        <v>83595</v>
      </c>
      <c r="G256" s="475">
        <v>2145</v>
      </c>
      <c r="H256" s="480">
        <v>2.565942939171003E-2</v>
      </c>
      <c r="I256" s="460">
        <v>1402</v>
      </c>
      <c r="J256" s="488">
        <v>1.6771337998684133E-2</v>
      </c>
      <c r="K256" s="460">
        <v>10784</v>
      </c>
      <c r="L256" s="495">
        <v>0.12900293079729649</v>
      </c>
      <c r="M256" s="460">
        <v>629</v>
      </c>
      <c r="N256" s="503">
        <v>7.5243734673126382E-3</v>
      </c>
      <c r="O256" s="507">
        <v>1792</v>
      </c>
      <c r="P256" s="488">
        <v>2.1436688797176865E-2</v>
      </c>
      <c r="Q256" s="451">
        <v>432</v>
      </c>
      <c r="R256" s="480">
        <v>5.167773192176566E-3</v>
      </c>
      <c r="S256" s="475">
        <v>8000</v>
      </c>
      <c r="T256" s="513">
        <v>8.8567095109989266E-2</v>
      </c>
    </row>
    <row r="257" spans="1:20" s="446" customFormat="1" ht="14.1" customHeight="1" x14ac:dyDescent="0.3">
      <c r="A257" s="638" t="s">
        <v>921</v>
      </c>
      <c r="B257" s="452" t="s">
        <v>922</v>
      </c>
      <c r="C257" s="452" t="s">
        <v>910</v>
      </c>
      <c r="D257" s="452" t="s">
        <v>399</v>
      </c>
      <c r="E257" s="639" t="s">
        <v>391</v>
      </c>
      <c r="F257" s="621">
        <v>106165</v>
      </c>
      <c r="G257" s="475">
        <v>3089</v>
      </c>
      <c r="H257" s="480">
        <v>2.9096218150991383E-2</v>
      </c>
      <c r="I257" s="460">
        <v>1860</v>
      </c>
      <c r="J257" s="488">
        <v>1.7519898271558424E-2</v>
      </c>
      <c r="K257" s="460">
        <v>15625</v>
      </c>
      <c r="L257" s="495">
        <v>0.14717656478123675</v>
      </c>
      <c r="M257" s="460">
        <v>840</v>
      </c>
      <c r="N257" s="503">
        <v>7.9122121226392877E-3</v>
      </c>
      <c r="O257" s="507">
        <v>2401</v>
      </c>
      <c r="P257" s="488">
        <v>2.2615739650543965E-2</v>
      </c>
      <c r="Q257" s="451">
        <v>534</v>
      </c>
      <c r="R257" s="480">
        <v>5.0299062779635469E-3</v>
      </c>
      <c r="S257" s="475">
        <v>11000</v>
      </c>
      <c r="T257" s="513">
        <v>0.11013987764460866</v>
      </c>
    </row>
    <row r="258" spans="1:20" s="446" customFormat="1" ht="14.1" customHeight="1" x14ac:dyDescent="0.3">
      <c r="A258" s="638" t="s">
        <v>923</v>
      </c>
      <c r="B258" s="452" t="s">
        <v>924</v>
      </c>
      <c r="C258" s="452" t="s">
        <v>910</v>
      </c>
      <c r="D258" s="452" t="s">
        <v>399</v>
      </c>
      <c r="E258" s="639" t="s">
        <v>391</v>
      </c>
      <c r="F258" s="621">
        <v>109904</v>
      </c>
      <c r="G258" s="475">
        <v>2931</v>
      </c>
      <c r="H258" s="480">
        <v>2.6668729072645218E-2</v>
      </c>
      <c r="I258" s="460">
        <v>1805</v>
      </c>
      <c r="J258" s="488">
        <v>1.6423424079196388E-2</v>
      </c>
      <c r="K258" s="460">
        <v>15211</v>
      </c>
      <c r="L258" s="495">
        <v>0.1384026059106129</v>
      </c>
      <c r="M258" s="460">
        <v>704</v>
      </c>
      <c r="N258" s="503">
        <v>6.4055903333818604E-3</v>
      </c>
      <c r="O258" s="507">
        <v>2500</v>
      </c>
      <c r="P258" s="488">
        <v>2.2747124763429903E-2</v>
      </c>
      <c r="Q258" s="451">
        <v>459</v>
      </c>
      <c r="R258" s="480">
        <v>4.1763721065657304E-3</v>
      </c>
      <c r="S258" s="475">
        <v>11000</v>
      </c>
      <c r="T258" s="513">
        <v>0.12331285592574324</v>
      </c>
    </row>
    <row r="259" spans="1:20" s="446" customFormat="1" ht="14.1" customHeight="1" x14ac:dyDescent="0.3">
      <c r="A259" s="638" t="s">
        <v>925</v>
      </c>
      <c r="B259" s="452" t="s">
        <v>926</v>
      </c>
      <c r="C259" s="452" t="s">
        <v>910</v>
      </c>
      <c r="D259" s="452" t="s">
        <v>399</v>
      </c>
      <c r="E259" s="639" t="s">
        <v>391</v>
      </c>
      <c r="F259" s="621">
        <v>89947</v>
      </c>
      <c r="G259" s="475">
        <v>2832</v>
      </c>
      <c r="H259" s="480">
        <v>3.1485207955796193E-2</v>
      </c>
      <c r="I259" s="460">
        <v>1689</v>
      </c>
      <c r="J259" s="488">
        <v>1.8777724660077603E-2</v>
      </c>
      <c r="K259" s="460">
        <v>12162</v>
      </c>
      <c r="L259" s="495">
        <v>0.13521295874237052</v>
      </c>
      <c r="M259" s="460">
        <v>729</v>
      </c>
      <c r="N259" s="503">
        <v>8.1047728106551642E-3</v>
      </c>
      <c r="O259" s="507">
        <v>2349</v>
      </c>
      <c r="P259" s="488">
        <v>2.6115379056555529E-2</v>
      </c>
      <c r="Q259" s="451">
        <v>444</v>
      </c>
      <c r="R259" s="480">
        <v>4.9362402303578775E-3</v>
      </c>
      <c r="S259" s="475">
        <v>10000</v>
      </c>
      <c r="T259" s="513">
        <v>0.11294075128187753</v>
      </c>
    </row>
    <row r="260" spans="1:20" s="446" customFormat="1" ht="14.1" customHeight="1" x14ac:dyDescent="0.3">
      <c r="A260" s="638" t="s">
        <v>927</v>
      </c>
      <c r="B260" s="452" t="s">
        <v>928</v>
      </c>
      <c r="C260" s="452" t="s">
        <v>910</v>
      </c>
      <c r="D260" s="452" t="s">
        <v>399</v>
      </c>
      <c r="E260" s="639" t="s">
        <v>391</v>
      </c>
      <c r="F260" s="621">
        <v>157763</v>
      </c>
      <c r="G260" s="475">
        <v>4500</v>
      </c>
      <c r="H260" s="480">
        <v>2.8523798355761489E-2</v>
      </c>
      <c r="I260" s="460">
        <v>2795</v>
      </c>
      <c r="J260" s="488">
        <v>1.7716448089856302E-2</v>
      </c>
      <c r="K260" s="460">
        <v>22384</v>
      </c>
      <c r="L260" s="495">
        <v>0.14188371164341448</v>
      </c>
      <c r="M260" s="460">
        <v>1301</v>
      </c>
      <c r="N260" s="503">
        <v>8.2465470357434879E-3</v>
      </c>
      <c r="O260" s="507">
        <v>4455</v>
      </c>
      <c r="P260" s="488">
        <v>2.8238560372203875E-2</v>
      </c>
      <c r="Q260" s="451">
        <v>756</v>
      </c>
      <c r="R260" s="480">
        <v>4.7919981237679304E-3</v>
      </c>
      <c r="S260" s="475">
        <v>17000</v>
      </c>
      <c r="T260" s="513">
        <v>0.13432788646923102</v>
      </c>
    </row>
    <row r="261" spans="1:20" s="446" customFormat="1" ht="14.1" customHeight="1" x14ac:dyDescent="0.3">
      <c r="A261" s="638" t="s">
        <v>929</v>
      </c>
      <c r="B261" s="452" t="s">
        <v>930</v>
      </c>
      <c r="C261" s="452" t="s">
        <v>910</v>
      </c>
      <c r="D261" s="452" t="s">
        <v>399</v>
      </c>
      <c r="E261" s="639" t="s">
        <v>391</v>
      </c>
      <c r="F261" s="621">
        <v>120608</v>
      </c>
      <c r="G261" s="475">
        <v>2851</v>
      </c>
      <c r="H261" s="480">
        <v>2.3638564605996285E-2</v>
      </c>
      <c r="I261" s="460">
        <v>1754</v>
      </c>
      <c r="J261" s="488">
        <v>1.4542982223401432E-2</v>
      </c>
      <c r="K261" s="460">
        <v>14273</v>
      </c>
      <c r="L261" s="495">
        <v>0.1183420668612364</v>
      </c>
      <c r="M261" s="460">
        <v>803</v>
      </c>
      <c r="N261" s="503">
        <v>6.6579331387635974E-3</v>
      </c>
      <c r="O261" s="507">
        <v>2279</v>
      </c>
      <c r="P261" s="488">
        <v>1.8895927301671531E-2</v>
      </c>
      <c r="Q261" s="451">
        <v>517</v>
      </c>
      <c r="R261" s="480">
        <v>4.2866144866012205E-3</v>
      </c>
      <c r="S261" s="475">
        <v>10000</v>
      </c>
      <c r="T261" s="513">
        <v>9.99920006399488E-2</v>
      </c>
    </row>
    <row r="262" spans="1:20" s="446" customFormat="1" ht="14.1" customHeight="1" x14ac:dyDescent="0.3">
      <c r="A262" s="638" t="s">
        <v>931</v>
      </c>
      <c r="B262" s="452" t="s">
        <v>932</v>
      </c>
      <c r="C262" s="452" t="s">
        <v>933</v>
      </c>
      <c r="D262" s="452" t="s">
        <v>447</v>
      </c>
      <c r="E262" s="639" t="s">
        <v>391</v>
      </c>
      <c r="F262" s="621">
        <v>208916</v>
      </c>
      <c r="G262" s="475">
        <v>7828</v>
      </c>
      <c r="H262" s="480">
        <v>3.7469605008711639E-2</v>
      </c>
      <c r="I262" s="460">
        <v>4918</v>
      </c>
      <c r="J262" s="488">
        <v>2.3540561756878364E-2</v>
      </c>
      <c r="K262" s="460">
        <v>33897</v>
      </c>
      <c r="L262" s="495">
        <v>0.1622518141262517</v>
      </c>
      <c r="M262" s="460">
        <v>2408</v>
      </c>
      <c r="N262" s="503">
        <v>1.1526163625571999E-2</v>
      </c>
      <c r="O262" s="507">
        <v>4943</v>
      </c>
      <c r="P262" s="488">
        <v>2.3660227076911296E-2</v>
      </c>
      <c r="Q262" s="451">
        <v>1916</v>
      </c>
      <c r="R262" s="480">
        <v>9.1711501273239009E-3</v>
      </c>
      <c r="S262" s="475">
        <v>28000</v>
      </c>
      <c r="T262" s="513">
        <v>0.13864818024263431</v>
      </c>
    </row>
    <row r="263" spans="1:20" s="446" customFormat="1" ht="14.1" customHeight="1" x14ac:dyDescent="0.3">
      <c r="A263" s="638" t="s">
        <v>934</v>
      </c>
      <c r="B263" s="452" t="s">
        <v>935</v>
      </c>
      <c r="C263" s="452" t="s">
        <v>933</v>
      </c>
      <c r="D263" s="452" t="s">
        <v>447</v>
      </c>
      <c r="E263" s="639" t="s">
        <v>391</v>
      </c>
      <c r="F263" s="621">
        <v>329574</v>
      </c>
      <c r="G263" s="475">
        <v>9207</v>
      </c>
      <c r="H263" s="480">
        <v>2.793606291758452E-2</v>
      </c>
      <c r="I263" s="460">
        <v>5749</v>
      </c>
      <c r="J263" s="488">
        <v>1.7443730391353687E-2</v>
      </c>
      <c r="K263" s="460">
        <v>39493</v>
      </c>
      <c r="L263" s="495">
        <v>0.11983044779017762</v>
      </c>
      <c r="M263" s="460">
        <v>2600</v>
      </c>
      <c r="N263" s="503">
        <v>7.8889718242337072E-3</v>
      </c>
      <c r="O263" s="507">
        <v>5227</v>
      </c>
      <c r="P263" s="488">
        <v>1.5859867586642151E-2</v>
      </c>
      <c r="Q263" s="451">
        <v>2548</v>
      </c>
      <c r="R263" s="480">
        <v>7.7311923877490338E-3</v>
      </c>
      <c r="S263" s="475">
        <v>32000</v>
      </c>
      <c r="T263" s="513">
        <v>0.10429431856699606</v>
      </c>
    </row>
    <row r="264" spans="1:20" s="446" customFormat="1" ht="14.1" customHeight="1" x14ac:dyDescent="0.3">
      <c r="A264" s="638" t="s">
        <v>936</v>
      </c>
      <c r="B264" s="452" t="s">
        <v>937</v>
      </c>
      <c r="C264" s="452" t="s">
        <v>933</v>
      </c>
      <c r="D264" s="452" t="s">
        <v>447</v>
      </c>
      <c r="E264" s="639" t="s">
        <v>391</v>
      </c>
      <c r="F264" s="621">
        <v>217018</v>
      </c>
      <c r="G264" s="475">
        <v>8722</v>
      </c>
      <c r="H264" s="480">
        <v>4.0190214636573927E-2</v>
      </c>
      <c r="I264" s="460">
        <v>5517</v>
      </c>
      <c r="J264" s="488">
        <v>2.5421854408390086E-2</v>
      </c>
      <c r="K264" s="460">
        <v>33422</v>
      </c>
      <c r="L264" s="495">
        <v>0.15400565851680506</v>
      </c>
      <c r="M264" s="460">
        <v>3272</v>
      </c>
      <c r="N264" s="503">
        <v>1.5077090379599849E-2</v>
      </c>
      <c r="O264" s="507">
        <v>4983</v>
      </c>
      <c r="P264" s="488">
        <v>2.2961229022477398E-2</v>
      </c>
      <c r="Q264" s="451">
        <v>2001</v>
      </c>
      <c r="R264" s="480">
        <v>9.2204333281110315E-3</v>
      </c>
      <c r="S264" s="475">
        <v>31000</v>
      </c>
      <c r="T264" s="513">
        <v>0.14841696549544933</v>
      </c>
    </row>
    <row r="265" spans="1:20" s="446" customFormat="1" ht="14.1" customHeight="1" x14ac:dyDescent="0.3">
      <c r="A265" s="638" t="s">
        <v>938</v>
      </c>
      <c r="B265" s="452" t="s">
        <v>939</v>
      </c>
      <c r="C265" s="452" t="s">
        <v>933</v>
      </c>
      <c r="D265" s="452" t="s">
        <v>447</v>
      </c>
      <c r="E265" s="639" t="s">
        <v>391</v>
      </c>
      <c r="F265" s="621">
        <v>158453</v>
      </c>
      <c r="G265" s="475">
        <v>6682</v>
      </c>
      <c r="H265" s="480">
        <v>4.217023344461765E-2</v>
      </c>
      <c r="I265" s="460">
        <v>3404</v>
      </c>
      <c r="J265" s="488">
        <v>2.1482710961610068E-2</v>
      </c>
      <c r="K265" s="460">
        <v>24647</v>
      </c>
      <c r="L265" s="495">
        <v>0.15554770184218664</v>
      </c>
      <c r="M265" s="460">
        <v>2244</v>
      </c>
      <c r="N265" s="503">
        <v>1.4161928142730021E-2</v>
      </c>
      <c r="O265" s="507">
        <v>3855</v>
      </c>
      <c r="P265" s="488">
        <v>2.4328980833433256E-2</v>
      </c>
      <c r="Q265" s="451">
        <v>1433</v>
      </c>
      <c r="R265" s="480">
        <v>9.0436911891854359E-3</v>
      </c>
      <c r="S265" s="475">
        <v>22000</v>
      </c>
      <c r="T265" s="513">
        <v>0.14556714946437907</v>
      </c>
    </row>
    <row r="266" spans="1:20" s="446" customFormat="1" ht="14.1" customHeight="1" x14ac:dyDescent="0.3">
      <c r="A266" s="638" t="s">
        <v>940</v>
      </c>
      <c r="B266" s="452" t="s">
        <v>941</v>
      </c>
      <c r="C266" s="452" t="s">
        <v>933</v>
      </c>
      <c r="D266" s="452" t="s">
        <v>447</v>
      </c>
      <c r="E266" s="639" t="s">
        <v>391</v>
      </c>
      <c r="F266" s="621">
        <v>284323</v>
      </c>
      <c r="G266" s="475">
        <v>12839</v>
      </c>
      <c r="H266" s="480">
        <v>4.5156389036412815E-2</v>
      </c>
      <c r="I266" s="460">
        <v>6414</v>
      </c>
      <c r="J266" s="488">
        <v>2.2558850321641233E-2</v>
      </c>
      <c r="K266" s="460">
        <v>48701</v>
      </c>
      <c r="L266" s="495">
        <v>0.17128758489464446</v>
      </c>
      <c r="M266" s="460">
        <v>3263</v>
      </c>
      <c r="N266" s="503">
        <v>1.1476384253120571E-2</v>
      </c>
      <c r="O266" s="507">
        <v>7014</v>
      </c>
      <c r="P266" s="488">
        <v>2.4669126310569316E-2</v>
      </c>
      <c r="Q266" s="451">
        <v>2592</v>
      </c>
      <c r="R266" s="480">
        <v>9.1163922721693279E-3</v>
      </c>
      <c r="S266" s="475">
        <v>40000</v>
      </c>
      <c r="T266" s="513">
        <v>0.14396464228385508</v>
      </c>
    </row>
    <row r="267" spans="1:20" s="446" customFormat="1" ht="14.1" customHeight="1" x14ac:dyDescent="0.3">
      <c r="A267" s="638" t="s">
        <v>942</v>
      </c>
      <c r="B267" s="452" t="s">
        <v>943</v>
      </c>
      <c r="C267" s="452" t="s">
        <v>944</v>
      </c>
      <c r="D267" s="452" t="s">
        <v>173</v>
      </c>
      <c r="E267" s="639" t="s">
        <v>391</v>
      </c>
      <c r="F267" s="621">
        <v>67631</v>
      </c>
      <c r="G267" s="475">
        <v>2118</v>
      </c>
      <c r="H267" s="480">
        <v>3.1316999600774789E-2</v>
      </c>
      <c r="I267" s="460">
        <v>1391</v>
      </c>
      <c r="J267" s="488">
        <v>2.0567491239224616E-2</v>
      </c>
      <c r="K267" s="460">
        <v>10734</v>
      </c>
      <c r="L267" s="495">
        <v>0.15871419910987564</v>
      </c>
      <c r="M267" s="460">
        <v>536</v>
      </c>
      <c r="N267" s="503">
        <v>7.9253596723396075E-3</v>
      </c>
      <c r="O267" s="507">
        <v>1527</v>
      </c>
      <c r="P267" s="488">
        <v>2.2578403394892876E-2</v>
      </c>
      <c r="Q267" s="451">
        <v>347</v>
      </c>
      <c r="R267" s="480">
        <v>5.1307832207123953E-3</v>
      </c>
      <c r="S267" s="475">
        <v>7400</v>
      </c>
      <c r="T267" s="513">
        <v>0.11305995233147956</v>
      </c>
    </row>
    <row r="268" spans="1:20" s="446" customFormat="1" ht="14.1" customHeight="1" x14ac:dyDescent="0.3">
      <c r="A268" s="638" t="s">
        <v>945</v>
      </c>
      <c r="B268" s="452" t="s">
        <v>946</v>
      </c>
      <c r="C268" s="452" t="s">
        <v>944</v>
      </c>
      <c r="D268" s="452" t="s">
        <v>173</v>
      </c>
      <c r="E268" s="639" t="s">
        <v>391</v>
      </c>
      <c r="F268" s="621">
        <v>127569</v>
      </c>
      <c r="G268" s="475">
        <v>3763</v>
      </c>
      <c r="H268" s="480">
        <v>2.9497761995469118E-2</v>
      </c>
      <c r="I268" s="460">
        <v>2457</v>
      </c>
      <c r="J268" s="488">
        <v>1.9260165087129317E-2</v>
      </c>
      <c r="K268" s="460">
        <v>21769</v>
      </c>
      <c r="L268" s="495">
        <v>0.17064490589406517</v>
      </c>
      <c r="M268" s="460">
        <v>1137</v>
      </c>
      <c r="N268" s="503">
        <v>8.9128236483785248E-3</v>
      </c>
      <c r="O268" s="507">
        <v>2764</v>
      </c>
      <c r="P268" s="488">
        <v>2.1666705861141812E-2</v>
      </c>
      <c r="Q268" s="451">
        <v>811</v>
      </c>
      <c r="R268" s="480">
        <v>6.3573438688082524E-3</v>
      </c>
      <c r="S268" s="475">
        <v>14000</v>
      </c>
      <c r="T268" s="513">
        <v>0.10738419764828608</v>
      </c>
    </row>
    <row r="269" spans="1:20" s="446" customFormat="1" ht="14.1" customHeight="1" x14ac:dyDescent="0.3">
      <c r="A269" s="638" t="s">
        <v>947</v>
      </c>
      <c r="B269" s="452" t="s">
        <v>948</v>
      </c>
      <c r="C269" s="452" t="s">
        <v>944</v>
      </c>
      <c r="D269" s="452" t="s">
        <v>173</v>
      </c>
      <c r="E269" s="639" t="s">
        <v>391</v>
      </c>
      <c r="F269" s="621">
        <v>114889</v>
      </c>
      <c r="G269" s="475">
        <v>2834</v>
      </c>
      <c r="H269" s="480">
        <v>2.4667287555814744E-2</v>
      </c>
      <c r="I269" s="460">
        <v>1898</v>
      </c>
      <c r="J269" s="488">
        <v>1.6520293500683268E-2</v>
      </c>
      <c r="K269" s="460">
        <v>15200</v>
      </c>
      <c r="L269" s="495">
        <v>0.13230161286110942</v>
      </c>
      <c r="M269" s="460">
        <v>897</v>
      </c>
      <c r="N269" s="503">
        <v>7.8075359695009968E-3</v>
      </c>
      <c r="O269" s="507">
        <v>2224</v>
      </c>
      <c r="P269" s="488">
        <v>1.9357814934414956E-2</v>
      </c>
      <c r="Q269" s="451">
        <v>619</v>
      </c>
      <c r="R269" s="480">
        <v>5.3878091026991273E-3</v>
      </c>
      <c r="S269" s="475">
        <v>11000</v>
      </c>
      <c r="T269" s="513">
        <v>9.9412562132851337E-2</v>
      </c>
    </row>
    <row r="270" spans="1:20" s="446" customFormat="1" ht="14.1" customHeight="1" x14ac:dyDescent="0.3">
      <c r="A270" s="638" t="s">
        <v>949</v>
      </c>
      <c r="B270" s="452" t="s">
        <v>950</v>
      </c>
      <c r="C270" s="452" t="s">
        <v>944</v>
      </c>
      <c r="D270" s="452" t="s">
        <v>173</v>
      </c>
      <c r="E270" s="639" t="s">
        <v>391</v>
      </c>
      <c r="F270" s="621">
        <v>151137</v>
      </c>
      <c r="G270" s="475">
        <v>4781</v>
      </c>
      <c r="H270" s="480">
        <v>3.16335510166273E-2</v>
      </c>
      <c r="I270" s="460">
        <v>3402</v>
      </c>
      <c r="J270" s="488">
        <v>2.2509378907878283E-2</v>
      </c>
      <c r="K270" s="460">
        <v>24386</v>
      </c>
      <c r="L270" s="495">
        <v>0.16135029807393292</v>
      </c>
      <c r="M270" s="460">
        <v>1653</v>
      </c>
      <c r="N270" s="503">
        <v>1.0937096806208937E-2</v>
      </c>
      <c r="O270" s="507">
        <v>4202</v>
      </c>
      <c r="P270" s="488">
        <v>2.7802589703381699E-2</v>
      </c>
      <c r="Q270" s="451">
        <v>811</v>
      </c>
      <c r="R270" s="480">
        <v>5.3659924439415892E-3</v>
      </c>
      <c r="S270" s="475">
        <v>19000</v>
      </c>
      <c r="T270" s="513">
        <v>0.1435023640126282</v>
      </c>
    </row>
    <row r="271" spans="1:20" s="446" customFormat="1" ht="14.1" customHeight="1" x14ac:dyDescent="0.3">
      <c r="A271" s="638" t="s">
        <v>951</v>
      </c>
      <c r="B271" s="452" t="s">
        <v>952</v>
      </c>
      <c r="C271" s="452" t="s">
        <v>944</v>
      </c>
      <c r="D271" s="452" t="s">
        <v>173</v>
      </c>
      <c r="E271" s="639" t="s">
        <v>391</v>
      </c>
      <c r="F271" s="621">
        <v>149418</v>
      </c>
      <c r="G271" s="475">
        <v>3877</v>
      </c>
      <c r="H271" s="480">
        <v>2.5947342355004083E-2</v>
      </c>
      <c r="I271" s="460">
        <v>2828</v>
      </c>
      <c r="J271" s="488">
        <v>1.8926769197820877E-2</v>
      </c>
      <c r="K271" s="460">
        <v>20056</v>
      </c>
      <c r="L271" s="495">
        <v>0.13422746924734638</v>
      </c>
      <c r="M271" s="460">
        <v>1161</v>
      </c>
      <c r="N271" s="503">
        <v>7.7701481749186847E-3</v>
      </c>
      <c r="O271" s="507">
        <v>3276</v>
      </c>
      <c r="P271" s="488">
        <v>2.1925069268762799E-2</v>
      </c>
      <c r="Q271" s="451">
        <v>688</v>
      </c>
      <c r="R271" s="480">
        <v>4.6045322518036653E-3</v>
      </c>
      <c r="S271" s="475">
        <v>15000</v>
      </c>
      <c r="T271" s="513">
        <v>0.10351323934331201</v>
      </c>
    </row>
    <row r="272" spans="1:20" s="446" customFormat="1" ht="14.1" customHeight="1" x14ac:dyDescent="0.3">
      <c r="A272" s="638" t="s">
        <v>953</v>
      </c>
      <c r="B272" s="452" t="s">
        <v>954</v>
      </c>
      <c r="C272" s="452" t="s">
        <v>173</v>
      </c>
      <c r="D272" s="452" t="s">
        <v>173</v>
      </c>
      <c r="E272" s="639" t="s">
        <v>391</v>
      </c>
      <c r="F272" s="621">
        <v>1321652</v>
      </c>
      <c r="G272" s="475">
        <v>35113</v>
      </c>
      <c r="H272" s="480">
        <v>2.6567507937036376E-2</v>
      </c>
      <c r="I272" s="460">
        <v>18502</v>
      </c>
      <c r="J272" s="488">
        <v>1.3999146522685246E-2</v>
      </c>
      <c r="K272" s="460">
        <v>157214</v>
      </c>
      <c r="L272" s="495">
        <v>0.11895264411509232</v>
      </c>
      <c r="M272" s="460">
        <v>8919</v>
      </c>
      <c r="N272" s="503">
        <v>6.7483724913971303E-3</v>
      </c>
      <c r="O272" s="507">
        <v>17814</v>
      </c>
      <c r="P272" s="488">
        <v>1.3478585890990971E-2</v>
      </c>
      <c r="Q272" s="451">
        <v>5809</v>
      </c>
      <c r="R272" s="480">
        <v>4.395256845220981E-3</v>
      </c>
      <c r="S272" s="475">
        <v>110000</v>
      </c>
      <c r="T272" s="513">
        <v>9.6446811775278932E-2</v>
      </c>
    </row>
    <row r="273" spans="1:20" s="446" customFormat="1" ht="14.1" customHeight="1" x14ac:dyDescent="0.3">
      <c r="A273" s="638" t="s">
        <v>955</v>
      </c>
      <c r="B273" s="452" t="s">
        <v>956</v>
      </c>
      <c r="C273" s="452" t="s">
        <v>173</v>
      </c>
      <c r="D273" s="452" t="s">
        <v>173</v>
      </c>
      <c r="E273" s="639" t="s">
        <v>391</v>
      </c>
      <c r="F273" s="621">
        <v>417871</v>
      </c>
      <c r="G273" s="475">
        <v>9274</v>
      </c>
      <c r="H273" s="480">
        <v>2.2193452046205646E-2</v>
      </c>
      <c r="I273" s="460">
        <v>5950</v>
      </c>
      <c r="J273" s="488">
        <v>1.4238844045171836E-2</v>
      </c>
      <c r="K273" s="460">
        <v>51302</v>
      </c>
      <c r="L273" s="495">
        <v>0.12276994574880765</v>
      </c>
      <c r="M273" s="460">
        <v>2874</v>
      </c>
      <c r="N273" s="503">
        <v>6.8777206362729167E-3</v>
      </c>
      <c r="O273" s="507">
        <v>6002</v>
      </c>
      <c r="P273" s="488">
        <v>1.4363284362877539E-2</v>
      </c>
      <c r="Q273" s="451">
        <v>2177</v>
      </c>
      <c r="R273" s="480">
        <v>5.2097417624099307E-3</v>
      </c>
      <c r="S273" s="475">
        <v>33000</v>
      </c>
      <c r="T273" s="513">
        <v>8.6982421643335167E-2</v>
      </c>
    </row>
    <row r="274" spans="1:20" s="446" customFormat="1" ht="14.1" customHeight="1" x14ac:dyDescent="0.3">
      <c r="A274" s="638" t="s">
        <v>957</v>
      </c>
      <c r="B274" s="452" t="s">
        <v>958</v>
      </c>
      <c r="C274" s="452" t="s">
        <v>173</v>
      </c>
      <c r="D274" s="452" t="s">
        <v>173</v>
      </c>
      <c r="E274" s="639" t="s">
        <v>391</v>
      </c>
      <c r="F274" s="621">
        <v>328452</v>
      </c>
      <c r="G274" s="475">
        <v>13253</v>
      </c>
      <c r="H274" s="480">
        <v>4.034988369685677E-2</v>
      </c>
      <c r="I274" s="460">
        <v>6617</v>
      </c>
      <c r="J274" s="488">
        <v>2.0146018291866089E-2</v>
      </c>
      <c r="K274" s="460">
        <v>57104</v>
      </c>
      <c r="L274" s="495">
        <v>0.17385797620352442</v>
      </c>
      <c r="M274" s="460">
        <v>3137</v>
      </c>
      <c r="N274" s="503">
        <v>9.5508628353610271E-3</v>
      </c>
      <c r="O274" s="507">
        <v>8402</v>
      </c>
      <c r="P274" s="488">
        <v>2.5580602340676873E-2</v>
      </c>
      <c r="Q274" s="451">
        <v>1971</v>
      </c>
      <c r="R274" s="480">
        <v>6.0008768404515725E-3</v>
      </c>
      <c r="S274" s="475">
        <v>42000</v>
      </c>
      <c r="T274" s="513">
        <v>0.13028790524967196</v>
      </c>
    </row>
    <row r="275" spans="1:20" s="446" customFormat="1" ht="14.1" customHeight="1" x14ac:dyDescent="0.3">
      <c r="A275" s="638" t="s">
        <v>959</v>
      </c>
      <c r="B275" s="452" t="s">
        <v>960</v>
      </c>
      <c r="C275" s="452" t="s">
        <v>173</v>
      </c>
      <c r="D275" s="452" t="s">
        <v>173</v>
      </c>
      <c r="E275" s="639" t="s">
        <v>391</v>
      </c>
      <c r="F275" s="621">
        <v>363372</v>
      </c>
      <c r="G275" s="475">
        <v>12852</v>
      </c>
      <c r="H275" s="480">
        <v>3.5368713054390544E-2</v>
      </c>
      <c r="I275" s="460">
        <v>5709</v>
      </c>
      <c r="J275" s="488">
        <v>1.5711172022060037E-2</v>
      </c>
      <c r="K275" s="460">
        <v>54397</v>
      </c>
      <c r="L275" s="495">
        <v>0.14970058232334907</v>
      </c>
      <c r="M275" s="460">
        <v>3298</v>
      </c>
      <c r="N275" s="503">
        <v>9.0760983234811701E-3</v>
      </c>
      <c r="O275" s="507">
        <v>5962</v>
      </c>
      <c r="P275" s="488">
        <v>1.6407428200301621E-2</v>
      </c>
      <c r="Q275" s="451">
        <v>1916</v>
      </c>
      <c r="R275" s="480">
        <v>5.2728333498453378E-3</v>
      </c>
      <c r="S275" s="475">
        <v>37000</v>
      </c>
      <c r="T275" s="513">
        <v>0.11244765105974314</v>
      </c>
    </row>
    <row r="276" spans="1:20" s="446" customFormat="1" ht="14.1" customHeight="1" x14ac:dyDescent="0.3">
      <c r="A276" s="638" t="s">
        <v>961</v>
      </c>
      <c r="B276" s="452" t="s">
        <v>962</v>
      </c>
      <c r="C276" s="452" t="s">
        <v>173</v>
      </c>
      <c r="D276" s="452" t="s">
        <v>173</v>
      </c>
      <c r="E276" s="639" t="s">
        <v>391</v>
      </c>
      <c r="F276" s="621">
        <v>233958</v>
      </c>
      <c r="G276" s="475">
        <v>7202</v>
      </c>
      <c r="H276" s="480">
        <v>3.0783302986006036E-2</v>
      </c>
      <c r="I276" s="460">
        <v>4436</v>
      </c>
      <c r="J276" s="488">
        <v>1.8960668154113132E-2</v>
      </c>
      <c r="K276" s="460">
        <v>34390</v>
      </c>
      <c r="L276" s="495">
        <v>0.14699219518033152</v>
      </c>
      <c r="M276" s="460">
        <v>1940</v>
      </c>
      <c r="N276" s="503">
        <v>8.2920866138366713E-3</v>
      </c>
      <c r="O276" s="507">
        <v>5189</v>
      </c>
      <c r="P276" s="488">
        <v>2.217919455628788E-2</v>
      </c>
      <c r="Q276" s="451">
        <v>1277</v>
      </c>
      <c r="R276" s="480">
        <v>5.4582446422007371E-3</v>
      </c>
      <c r="S276" s="475">
        <v>25000</v>
      </c>
      <c r="T276" s="513">
        <v>0.1149493992744394</v>
      </c>
    </row>
    <row r="277" spans="1:20" s="446" customFormat="1" ht="14.1" customHeight="1" x14ac:dyDescent="0.3">
      <c r="A277" s="638" t="s">
        <v>963</v>
      </c>
      <c r="B277" s="452" t="s">
        <v>964</v>
      </c>
      <c r="C277" s="452" t="s">
        <v>173</v>
      </c>
      <c r="D277" s="452" t="s">
        <v>173</v>
      </c>
      <c r="E277" s="639" t="s">
        <v>391</v>
      </c>
      <c r="F277" s="621">
        <v>294140</v>
      </c>
      <c r="G277" s="475">
        <v>11271</v>
      </c>
      <c r="H277" s="480">
        <v>3.8318487794927587E-2</v>
      </c>
      <c r="I277" s="460">
        <v>5242</v>
      </c>
      <c r="J277" s="488">
        <v>1.7821445570136669E-2</v>
      </c>
      <c r="K277" s="460">
        <v>44200</v>
      </c>
      <c r="L277" s="495">
        <v>0.15026857958795131</v>
      </c>
      <c r="M277" s="460">
        <v>3251</v>
      </c>
      <c r="N277" s="503">
        <v>1.1052560005439586E-2</v>
      </c>
      <c r="O277" s="507">
        <v>6141</v>
      </c>
      <c r="P277" s="488">
        <v>2.0877813286190251E-2</v>
      </c>
      <c r="Q277" s="451">
        <v>1896</v>
      </c>
      <c r="R277" s="480">
        <v>6.4459101108315766E-3</v>
      </c>
      <c r="S277" s="475">
        <v>35000</v>
      </c>
      <c r="T277" s="513">
        <v>0.12207201551360929</v>
      </c>
    </row>
    <row r="278" spans="1:20" s="446" customFormat="1" ht="14.1" customHeight="1" x14ac:dyDescent="0.3">
      <c r="A278" s="638" t="s">
        <v>965</v>
      </c>
      <c r="B278" s="452" t="s">
        <v>966</v>
      </c>
      <c r="C278" s="452" t="s">
        <v>173</v>
      </c>
      <c r="D278" s="452" t="s">
        <v>173</v>
      </c>
      <c r="E278" s="639" t="s">
        <v>391</v>
      </c>
      <c r="F278" s="621">
        <v>291215</v>
      </c>
      <c r="G278" s="475">
        <v>8720</v>
      </c>
      <c r="H278" s="480">
        <v>2.9943512525110315E-2</v>
      </c>
      <c r="I278" s="460">
        <v>4987</v>
      </c>
      <c r="J278" s="488">
        <v>1.7124804697560222E-2</v>
      </c>
      <c r="K278" s="460">
        <v>41044</v>
      </c>
      <c r="L278" s="495">
        <v>0.14094054221108115</v>
      </c>
      <c r="M278" s="460">
        <v>2850</v>
      </c>
      <c r="N278" s="503">
        <v>9.786583795477569E-3</v>
      </c>
      <c r="O278" s="507">
        <v>5116</v>
      </c>
      <c r="P278" s="488">
        <v>1.7567776385144996E-2</v>
      </c>
      <c r="Q278" s="451">
        <v>1576</v>
      </c>
      <c r="R278" s="480">
        <v>5.4118091444465433E-3</v>
      </c>
      <c r="S278" s="475">
        <v>29000</v>
      </c>
      <c r="T278" s="513">
        <v>0.1096793957799907</v>
      </c>
    </row>
    <row r="279" spans="1:20" s="446" customFormat="1" ht="14.1" customHeight="1" x14ac:dyDescent="0.3">
      <c r="A279" s="638" t="s">
        <v>967</v>
      </c>
      <c r="B279" s="452" t="s">
        <v>968</v>
      </c>
      <c r="C279" s="452" t="s">
        <v>969</v>
      </c>
      <c r="D279" s="452" t="s">
        <v>399</v>
      </c>
      <c r="E279" s="639" t="s">
        <v>391</v>
      </c>
      <c r="F279" s="621">
        <v>64964</v>
      </c>
      <c r="G279" s="475">
        <v>2629</v>
      </c>
      <c r="H279" s="480">
        <v>4.0468567206452803E-2</v>
      </c>
      <c r="I279" s="460">
        <v>1384</v>
      </c>
      <c r="J279" s="488">
        <v>2.130410688996983E-2</v>
      </c>
      <c r="K279" s="460">
        <v>11141</v>
      </c>
      <c r="L279" s="495">
        <v>0.17149498183609382</v>
      </c>
      <c r="M279" s="460">
        <v>697</v>
      </c>
      <c r="N279" s="503">
        <v>1.0729019149067176E-2</v>
      </c>
      <c r="O279" s="507">
        <v>1962</v>
      </c>
      <c r="P279" s="488">
        <v>3.0201342281879196E-2</v>
      </c>
      <c r="Q279" s="451">
        <v>515</v>
      </c>
      <c r="R279" s="480">
        <v>7.9274675204728771E-3</v>
      </c>
      <c r="S279" s="475">
        <v>9000</v>
      </c>
      <c r="T279" s="513">
        <v>0.14021530839578109</v>
      </c>
    </row>
    <row r="280" spans="1:20" s="446" customFormat="1" ht="14.1" customHeight="1" x14ac:dyDescent="0.3">
      <c r="A280" s="638" t="s">
        <v>970</v>
      </c>
      <c r="B280" s="452" t="s">
        <v>971</v>
      </c>
      <c r="C280" s="452" t="s">
        <v>969</v>
      </c>
      <c r="D280" s="452" t="s">
        <v>399</v>
      </c>
      <c r="E280" s="639" t="s">
        <v>391</v>
      </c>
      <c r="F280" s="621">
        <v>167648</v>
      </c>
      <c r="G280" s="475">
        <v>7211</v>
      </c>
      <c r="H280" s="480">
        <v>4.3012740981103262E-2</v>
      </c>
      <c r="I280" s="460">
        <v>4366</v>
      </c>
      <c r="J280" s="488">
        <v>2.6042660813132276E-2</v>
      </c>
      <c r="K280" s="460">
        <v>30232</v>
      </c>
      <c r="L280" s="495">
        <v>0.18033021569001717</v>
      </c>
      <c r="M280" s="460">
        <v>1896</v>
      </c>
      <c r="N280" s="503">
        <v>1.1309410192784882E-2</v>
      </c>
      <c r="O280" s="507">
        <v>5523</v>
      </c>
      <c r="P280" s="488">
        <v>3.2944025577400268E-2</v>
      </c>
      <c r="Q280" s="451">
        <v>1269</v>
      </c>
      <c r="R280" s="480">
        <v>7.5694311891582365E-3</v>
      </c>
      <c r="S280" s="475">
        <v>25000</v>
      </c>
      <c r="T280" s="513">
        <v>0.15516096398403703</v>
      </c>
    </row>
    <row r="281" spans="1:20" s="446" customFormat="1" ht="14.1" customHeight="1" x14ac:dyDescent="0.3">
      <c r="A281" s="638" t="s">
        <v>972</v>
      </c>
      <c r="B281" s="452" t="s">
        <v>973</v>
      </c>
      <c r="C281" s="452" t="s">
        <v>969</v>
      </c>
      <c r="D281" s="452" t="s">
        <v>399</v>
      </c>
      <c r="E281" s="639" t="s">
        <v>391</v>
      </c>
      <c r="F281" s="621">
        <v>113526</v>
      </c>
      <c r="G281" s="475">
        <v>4268</v>
      </c>
      <c r="H281" s="480">
        <v>3.7594912178707959E-2</v>
      </c>
      <c r="I281" s="460">
        <v>2792</v>
      </c>
      <c r="J281" s="488">
        <v>2.4593485192819266E-2</v>
      </c>
      <c r="K281" s="460">
        <v>17852</v>
      </c>
      <c r="L281" s="495">
        <v>0.15725032151225271</v>
      </c>
      <c r="M281" s="460">
        <v>1119</v>
      </c>
      <c r="N281" s="503">
        <v>9.8567728978383798E-3</v>
      </c>
      <c r="O281" s="507">
        <v>3569</v>
      </c>
      <c r="P281" s="488">
        <v>3.1437732325634654E-2</v>
      </c>
      <c r="Q281" s="451">
        <v>704</v>
      </c>
      <c r="R281" s="480">
        <v>6.2012226274157463E-3</v>
      </c>
      <c r="S281" s="475">
        <v>16000</v>
      </c>
      <c r="T281" s="513">
        <v>0.13167857260427296</v>
      </c>
    </row>
    <row r="282" spans="1:20" s="446" customFormat="1" ht="14.1" customHeight="1" x14ac:dyDescent="0.3">
      <c r="A282" s="638" t="s">
        <v>974</v>
      </c>
      <c r="B282" s="452" t="s">
        <v>975</v>
      </c>
      <c r="C282" s="452" t="s">
        <v>969</v>
      </c>
      <c r="D282" s="452" t="s">
        <v>399</v>
      </c>
      <c r="E282" s="639" t="s">
        <v>391</v>
      </c>
      <c r="F282" s="621">
        <v>136879</v>
      </c>
      <c r="G282" s="475">
        <v>3877</v>
      </c>
      <c r="H282" s="480">
        <v>2.8324286413547731E-2</v>
      </c>
      <c r="I282" s="460">
        <v>1979</v>
      </c>
      <c r="J282" s="488">
        <v>1.4458024970959753E-2</v>
      </c>
      <c r="K282" s="460">
        <v>17557</v>
      </c>
      <c r="L282" s="495">
        <v>0.12826657120522506</v>
      </c>
      <c r="M282" s="460">
        <v>976</v>
      </c>
      <c r="N282" s="503">
        <v>7.1303852307512475E-3</v>
      </c>
      <c r="O282" s="507">
        <v>2255</v>
      </c>
      <c r="P282" s="488">
        <v>1.6474404400967278E-2</v>
      </c>
      <c r="Q282" s="451">
        <v>559</v>
      </c>
      <c r="R282" s="480">
        <v>4.0838989180224869E-3</v>
      </c>
      <c r="S282" s="475">
        <v>12000</v>
      </c>
      <c r="T282" s="513">
        <v>0.10669132421715241</v>
      </c>
    </row>
    <row r="283" spans="1:20" s="446" customFormat="1" ht="14.1" customHeight="1" x14ac:dyDescent="0.3">
      <c r="A283" s="638" t="s">
        <v>976</v>
      </c>
      <c r="B283" s="452" t="s">
        <v>977</v>
      </c>
      <c r="C283" s="452" t="s">
        <v>969</v>
      </c>
      <c r="D283" s="452" t="s">
        <v>399</v>
      </c>
      <c r="E283" s="639" t="s">
        <v>391</v>
      </c>
      <c r="F283" s="621">
        <v>149942</v>
      </c>
      <c r="G283" s="475">
        <v>4889</v>
      </c>
      <c r="H283" s="480">
        <v>3.2605940963839349E-2</v>
      </c>
      <c r="I283" s="460">
        <v>2977</v>
      </c>
      <c r="J283" s="488">
        <v>1.9854343679556095E-2</v>
      </c>
      <c r="K283" s="460">
        <v>22289</v>
      </c>
      <c r="L283" s="495">
        <v>0.14865081164717023</v>
      </c>
      <c r="M283" s="460">
        <v>1072</v>
      </c>
      <c r="N283" s="503">
        <v>7.1494311133638343E-3</v>
      </c>
      <c r="O283" s="507">
        <v>3948</v>
      </c>
      <c r="P283" s="488">
        <v>2.6330181003321285E-2</v>
      </c>
      <c r="Q283" s="451">
        <v>715</v>
      </c>
      <c r="R283" s="480">
        <v>4.7685104907230795E-3</v>
      </c>
      <c r="S283" s="475">
        <v>17000</v>
      </c>
      <c r="T283" s="513">
        <v>0.11685937005925458</v>
      </c>
    </row>
    <row r="284" spans="1:20" s="446" customFormat="1" ht="14.1" customHeight="1" x14ac:dyDescent="0.3">
      <c r="A284" s="638" t="s">
        <v>978</v>
      </c>
      <c r="B284" s="452" t="s">
        <v>979</v>
      </c>
      <c r="C284" s="452" t="s">
        <v>969</v>
      </c>
      <c r="D284" s="452" t="s">
        <v>399</v>
      </c>
      <c r="E284" s="639" t="s">
        <v>391</v>
      </c>
      <c r="F284" s="621">
        <v>161032</v>
      </c>
      <c r="G284" s="475">
        <v>4984</v>
      </c>
      <c r="H284" s="480">
        <v>3.0950370112772616E-2</v>
      </c>
      <c r="I284" s="460">
        <v>3304</v>
      </c>
      <c r="J284" s="488">
        <v>2.0517661085995328E-2</v>
      </c>
      <c r="K284" s="460">
        <v>23352</v>
      </c>
      <c r="L284" s="495">
        <v>0.1450146554722043</v>
      </c>
      <c r="M284" s="460">
        <v>1495</v>
      </c>
      <c r="N284" s="503">
        <v>9.2838690446619306E-3</v>
      </c>
      <c r="O284" s="507">
        <v>4224</v>
      </c>
      <c r="P284" s="488">
        <v>2.6230811267325748E-2</v>
      </c>
      <c r="Q284" s="451">
        <v>777</v>
      </c>
      <c r="R284" s="480">
        <v>4.8251279248844947E-3</v>
      </c>
      <c r="S284" s="475">
        <v>19000</v>
      </c>
      <c r="T284" s="513">
        <v>0.12488333267605263</v>
      </c>
    </row>
    <row r="285" spans="1:20" s="446" customFormat="1" ht="14.1" customHeight="1" x14ac:dyDescent="0.3">
      <c r="A285" s="638" t="s">
        <v>980</v>
      </c>
      <c r="B285" s="452" t="s">
        <v>981</v>
      </c>
      <c r="C285" s="452" t="s">
        <v>969</v>
      </c>
      <c r="D285" s="452" t="s">
        <v>399</v>
      </c>
      <c r="E285" s="639" t="s">
        <v>391</v>
      </c>
      <c r="F285" s="621">
        <v>117023</v>
      </c>
      <c r="G285" s="475">
        <v>4470</v>
      </c>
      <c r="H285" s="480">
        <v>3.8197619271425273E-2</v>
      </c>
      <c r="I285" s="460">
        <v>2696</v>
      </c>
      <c r="J285" s="488">
        <v>2.303820616460012E-2</v>
      </c>
      <c r="K285" s="460">
        <v>19162</v>
      </c>
      <c r="L285" s="495">
        <v>0.16374558847406065</v>
      </c>
      <c r="M285" s="460">
        <v>1268</v>
      </c>
      <c r="N285" s="503">
        <v>1.0835476786614597E-2</v>
      </c>
      <c r="O285" s="507">
        <v>3262</v>
      </c>
      <c r="P285" s="488">
        <v>2.7874862206574775E-2</v>
      </c>
      <c r="Q285" s="451">
        <v>802</v>
      </c>
      <c r="R285" s="480">
        <v>6.8533536142467719E-3</v>
      </c>
      <c r="S285" s="475">
        <v>16000</v>
      </c>
      <c r="T285" s="513">
        <v>0.14449953489212206</v>
      </c>
    </row>
    <row r="286" spans="1:20" s="446" customFormat="1" ht="14.1" customHeight="1" x14ac:dyDescent="0.3">
      <c r="A286" s="638" t="s">
        <v>982</v>
      </c>
      <c r="B286" s="452" t="s">
        <v>983</v>
      </c>
      <c r="C286" s="452" t="s">
        <v>984</v>
      </c>
      <c r="D286" s="452" t="s">
        <v>413</v>
      </c>
      <c r="E286" s="639" t="s">
        <v>391</v>
      </c>
      <c r="F286" s="621">
        <v>239287</v>
      </c>
      <c r="G286" s="475">
        <v>6604</v>
      </c>
      <c r="H286" s="480">
        <v>2.7598657678854263E-2</v>
      </c>
      <c r="I286" s="460">
        <v>3812</v>
      </c>
      <c r="J286" s="488">
        <v>1.5930660671076992E-2</v>
      </c>
      <c r="K286" s="460">
        <v>34198</v>
      </c>
      <c r="L286" s="495">
        <v>0.1429162470171802</v>
      </c>
      <c r="M286" s="460">
        <v>1971</v>
      </c>
      <c r="N286" s="503">
        <v>8.2369706670232818E-3</v>
      </c>
      <c r="O286" s="507">
        <v>4502</v>
      </c>
      <c r="P286" s="488">
        <v>1.8814227266838568E-2</v>
      </c>
      <c r="Q286" s="451">
        <v>1372</v>
      </c>
      <c r="R286" s="480">
        <v>5.733700535340407E-3</v>
      </c>
      <c r="S286" s="475">
        <v>23000</v>
      </c>
      <c r="T286" s="513">
        <v>0.10319408114644138</v>
      </c>
    </row>
    <row r="287" spans="1:20" s="446" customFormat="1" ht="14.1" customHeight="1" x14ac:dyDescent="0.3">
      <c r="A287" s="638" t="s">
        <v>985</v>
      </c>
      <c r="B287" s="452" t="s">
        <v>984</v>
      </c>
      <c r="C287" s="452" t="s">
        <v>984</v>
      </c>
      <c r="D287" s="452" t="s">
        <v>413</v>
      </c>
      <c r="E287" s="639" t="s">
        <v>391</v>
      </c>
      <c r="F287" s="621">
        <v>499987</v>
      </c>
      <c r="G287" s="475">
        <v>17225</v>
      </c>
      <c r="H287" s="480">
        <v>3.4450895723288806E-2</v>
      </c>
      <c r="I287" s="460">
        <v>11004</v>
      </c>
      <c r="J287" s="488">
        <v>2.2008572222877793E-2</v>
      </c>
      <c r="K287" s="460">
        <v>76967</v>
      </c>
      <c r="L287" s="495">
        <v>0.1539380023880621</v>
      </c>
      <c r="M287" s="460">
        <v>5313</v>
      </c>
      <c r="N287" s="503">
        <v>1.0626276283183363E-2</v>
      </c>
      <c r="O287" s="507">
        <v>13624</v>
      </c>
      <c r="P287" s="488">
        <v>2.7248708466420128E-2</v>
      </c>
      <c r="Q287" s="451">
        <v>3115</v>
      </c>
      <c r="R287" s="480">
        <v>6.2301619842115895E-3</v>
      </c>
      <c r="S287" s="475">
        <v>63000</v>
      </c>
      <c r="T287" s="513">
        <v>0.12498264129981947</v>
      </c>
    </row>
    <row r="288" spans="1:20" s="446" customFormat="1" ht="14.1" customHeight="1" x14ac:dyDescent="0.3">
      <c r="A288" s="638" t="s">
        <v>986</v>
      </c>
      <c r="B288" s="452" t="s">
        <v>987</v>
      </c>
      <c r="C288" s="452" t="s">
        <v>988</v>
      </c>
      <c r="D288" s="452" t="s">
        <v>173</v>
      </c>
      <c r="E288" s="639" t="s">
        <v>391</v>
      </c>
      <c r="F288" s="621">
        <v>98416</v>
      </c>
      <c r="G288" s="475">
        <v>3303</v>
      </c>
      <c r="H288" s="480">
        <v>3.3561615997398798E-2</v>
      </c>
      <c r="I288" s="460">
        <v>2215</v>
      </c>
      <c r="J288" s="488">
        <v>2.2506503007641034E-2</v>
      </c>
      <c r="K288" s="460">
        <v>14974</v>
      </c>
      <c r="L288" s="495">
        <v>0.15215005690131686</v>
      </c>
      <c r="M288" s="460">
        <v>1124</v>
      </c>
      <c r="N288" s="503">
        <v>1.1420907169565925E-2</v>
      </c>
      <c r="O288" s="507">
        <v>2511</v>
      </c>
      <c r="P288" s="488">
        <v>2.5514144041619249E-2</v>
      </c>
      <c r="Q288" s="451">
        <v>545</v>
      </c>
      <c r="R288" s="480">
        <v>5.5377174443179975E-3</v>
      </c>
      <c r="S288" s="475">
        <v>12000</v>
      </c>
      <c r="T288" s="513">
        <v>0.11932106315067267</v>
      </c>
    </row>
    <row r="289" spans="1:20" s="446" customFormat="1" ht="14.1" customHeight="1" x14ac:dyDescent="0.3">
      <c r="A289" s="638" t="s">
        <v>989</v>
      </c>
      <c r="B289" s="452" t="s">
        <v>990</v>
      </c>
      <c r="C289" s="452" t="s">
        <v>988</v>
      </c>
      <c r="D289" s="452" t="s">
        <v>173</v>
      </c>
      <c r="E289" s="639" t="s">
        <v>391</v>
      </c>
      <c r="F289" s="621">
        <v>71839</v>
      </c>
      <c r="G289" s="475">
        <v>2648</v>
      </c>
      <c r="H289" s="480">
        <v>3.6860201283425438E-2</v>
      </c>
      <c r="I289" s="460">
        <v>1903</v>
      </c>
      <c r="J289" s="488">
        <v>2.6489789668564429E-2</v>
      </c>
      <c r="K289" s="460">
        <v>13101</v>
      </c>
      <c r="L289" s="495">
        <v>0.18236612425005916</v>
      </c>
      <c r="M289" s="460">
        <v>826</v>
      </c>
      <c r="N289" s="503">
        <v>1.1497932877684823E-2</v>
      </c>
      <c r="O289" s="507">
        <v>2248</v>
      </c>
      <c r="P289" s="488">
        <v>3.1292195047258456E-2</v>
      </c>
      <c r="Q289" s="451">
        <v>492</v>
      </c>
      <c r="R289" s="480">
        <v>6.8486476704853905E-3</v>
      </c>
      <c r="S289" s="475">
        <v>10000</v>
      </c>
      <c r="T289" s="513">
        <v>0.12587324564163888</v>
      </c>
    </row>
    <row r="290" spans="1:20" s="446" customFormat="1" ht="14.1" customHeight="1" x14ac:dyDescent="0.3">
      <c r="A290" s="638" t="s">
        <v>991</v>
      </c>
      <c r="B290" s="452" t="s">
        <v>992</v>
      </c>
      <c r="C290" s="452" t="s">
        <v>988</v>
      </c>
      <c r="D290" s="452" t="s">
        <v>173</v>
      </c>
      <c r="E290" s="639" t="s">
        <v>391</v>
      </c>
      <c r="F290" s="621">
        <v>90438</v>
      </c>
      <c r="G290" s="475">
        <v>3036</v>
      </c>
      <c r="H290" s="480">
        <v>3.3569959530285944E-2</v>
      </c>
      <c r="I290" s="460">
        <v>1756</v>
      </c>
      <c r="J290" s="488">
        <v>1.9416616908821512E-2</v>
      </c>
      <c r="K290" s="460">
        <v>13412</v>
      </c>
      <c r="L290" s="495">
        <v>0.14830049315553195</v>
      </c>
      <c r="M290" s="460">
        <v>801</v>
      </c>
      <c r="N290" s="503">
        <v>8.8568964373382866E-3</v>
      </c>
      <c r="O290" s="507">
        <v>1827</v>
      </c>
      <c r="P290" s="488">
        <v>2.020168513235587E-2</v>
      </c>
      <c r="Q290" s="451">
        <v>506</v>
      </c>
      <c r="R290" s="480">
        <v>5.594993255047657E-3</v>
      </c>
      <c r="S290" s="475">
        <v>10000</v>
      </c>
      <c r="T290" s="513">
        <v>0.1168661181750187</v>
      </c>
    </row>
    <row r="291" spans="1:20" s="446" customFormat="1" ht="14.1" customHeight="1" x14ac:dyDescent="0.3">
      <c r="A291" s="638" t="s">
        <v>993</v>
      </c>
      <c r="B291" s="452" t="s">
        <v>994</v>
      </c>
      <c r="C291" s="452" t="s">
        <v>988</v>
      </c>
      <c r="D291" s="452" t="s">
        <v>173</v>
      </c>
      <c r="E291" s="639" t="s">
        <v>391</v>
      </c>
      <c r="F291" s="621">
        <v>126168</v>
      </c>
      <c r="G291" s="475">
        <v>3394</v>
      </c>
      <c r="H291" s="480">
        <v>2.6900640415953331E-2</v>
      </c>
      <c r="I291" s="460">
        <v>2246</v>
      </c>
      <c r="J291" s="488">
        <v>1.7801661277027456E-2</v>
      </c>
      <c r="K291" s="460">
        <v>17450</v>
      </c>
      <c r="L291" s="495">
        <v>0.13830765328767991</v>
      </c>
      <c r="M291" s="460">
        <v>1483</v>
      </c>
      <c r="N291" s="503">
        <v>1.1754169044448672E-2</v>
      </c>
      <c r="O291" s="507">
        <v>2616</v>
      </c>
      <c r="P291" s="488">
        <v>2.073425908312726E-2</v>
      </c>
      <c r="Q291" s="451">
        <v>642</v>
      </c>
      <c r="R291" s="480">
        <v>5.0884534905839829E-3</v>
      </c>
      <c r="S291" s="475">
        <v>13000</v>
      </c>
      <c r="T291" s="513">
        <v>0.12965641051214283</v>
      </c>
    </row>
    <row r="292" spans="1:20" s="446" customFormat="1" ht="14.1" customHeight="1" x14ac:dyDescent="0.3">
      <c r="A292" s="638" t="s">
        <v>995</v>
      </c>
      <c r="B292" s="452" t="s">
        <v>996</v>
      </c>
      <c r="C292" s="452" t="s">
        <v>988</v>
      </c>
      <c r="D292" s="452" t="s">
        <v>173</v>
      </c>
      <c r="E292" s="639" t="s">
        <v>391</v>
      </c>
      <c r="F292" s="621">
        <v>121054</v>
      </c>
      <c r="G292" s="475">
        <v>4236</v>
      </c>
      <c r="H292" s="480">
        <v>3.4992647909197545E-2</v>
      </c>
      <c r="I292" s="460">
        <v>2863</v>
      </c>
      <c r="J292" s="488">
        <v>2.3650602210583706E-2</v>
      </c>
      <c r="K292" s="460">
        <v>21328</v>
      </c>
      <c r="L292" s="495">
        <v>0.17618583442100219</v>
      </c>
      <c r="M292" s="460">
        <v>1376</v>
      </c>
      <c r="N292" s="503">
        <v>1.1366828027161432E-2</v>
      </c>
      <c r="O292" s="507">
        <v>3477</v>
      </c>
      <c r="P292" s="488">
        <v>2.8722718786657195E-2</v>
      </c>
      <c r="Q292" s="451">
        <v>696</v>
      </c>
      <c r="R292" s="480">
        <v>5.7495002230409566E-3</v>
      </c>
      <c r="S292" s="475">
        <v>16000</v>
      </c>
      <c r="T292" s="513">
        <v>0.12205913765219249</v>
      </c>
    </row>
    <row r="293" spans="1:20" s="446" customFormat="1" ht="14.1" customHeight="1" x14ac:dyDescent="0.3">
      <c r="A293" s="638" t="s">
        <v>997</v>
      </c>
      <c r="B293" s="452" t="s">
        <v>998</v>
      </c>
      <c r="C293" s="452" t="s">
        <v>988</v>
      </c>
      <c r="D293" s="452" t="s">
        <v>173</v>
      </c>
      <c r="E293" s="639" t="s">
        <v>391</v>
      </c>
      <c r="F293" s="621">
        <v>109019</v>
      </c>
      <c r="G293" s="475">
        <v>4129</v>
      </c>
      <c r="H293" s="480">
        <v>3.7874132032031112E-2</v>
      </c>
      <c r="I293" s="460">
        <v>3033</v>
      </c>
      <c r="J293" s="488">
        <v>2.7820838569423679E-2</v>
      </c>
      <c r="K293" s="460">
        <v>20113</v>
      </c>
      <c r="L293" s="495">
        <v>0.18449077683706511</v>
      </c>
      <c r="M293" s="460">
        <v>1677</v>
      </c>
      <c r="N293" s="503">
        <v>1.5382639723350976E-2</v>
      </c>
      <c r="O293" s="507">
        <v>3071</v>
      </c>
      <c r="P293" s="488">
        <v>2.816940166393014E-2</v>
      </c>
      <c r="Q293" s="451">
        <v>842</v>
      </c>
      <c r="R293" s="480">
        <v>7.723424357222136E-3</v>
      </c>
      <c r="S293" s="475">
        <v>16000</v>
      </c>
      <c r="T293" s="513">
        <v>0.15819812337476147</v>
      </c>
    </row>
    <row r="294" spans="1:20" s="446" customFormat="1" ht="14.1" customHeight="1" x14ac:dyDescent="0.3">
      <c r="A294" s="638" t="s">
        <v>999</v>
      </c>
      <c r="B294" s="452" t="s">
        <v>1000</v>
      </c>
      <c r="C294" s="452" t="s">
        <v>1001</v>
      </c>
      <c r="D294" s="452" t="s">
        <v>791</v>
      </c>
      <c r="E294" s="639" t="s">
        <v>391</v>
      </c>
      <c r="F294" s="621">
        <v>324800</v>
      </c>
      <c r="G294" s="475">
        <v>15274</v>
      </c>
      <c r="H294" s="480">
        <v>4.7025862068965515E-2</v>
      </c>
      <c r="I294" s="460">
        <v>7627</v>
      </c>
      <c r="J294" s="488">
        <v>2.3482142857142858E-2</v>
      </c>
      <c r="K294" s="460">
        <v>58430</v>
      </c>
      <c r="L294" s="495">
        <v>0.17989532019704432</v>
      </c>
      <c r="M294" s="460">
        <v>3837</v>
      </c>
      <c r="N294" s="503">
        <v>1.1813423645320197E-2</v>
      </c>
      <c r="O294" s="507">
        <v>9678</v>
      </c>
      <c r="P294" s="488">
        <v>2.9796798029556652E-2</v>
      </c>
      <c r="Q294" s="451">
        <v>2661</v>
      </c>
      <c r="R294" s="480">
        <v>8.1927339901477839E-3</v>
      </c>
      <c r="S294" s="475">
        <v>49000</v>
      </c>
      <c r="T294" s="513">
        <v>0.14277347676725885</v>
      </c>
    </row>
    <row r="295" spans="1:20" s="446" customFormat="1" ht="14.1" customHeight="1" x14ac:dyDescent="0.3">
      <c r="A295" s="638" t="s">
        <v>1002</v>
      </c>
      <c r="B295" s="452" t="s">
        <v>1003</v>
      </c>
      <c r="C295" s="452" t="s">
        <v>1001</v>
      </c>
      <c r="D295" s="452" t="s">
        <v>791</v>
      </c>
      <c r="E295" s="639" t="s">
        <v>391</v>
      </c>
      <c r="F295" s="621">
        <v>303407</v>
      </c>
      <c r="G295" s="475">
        <v>10730</v>
      </c>
      <c r="H295" s="480">
        <v>3.5365037721608268E-2</v>
      </c>
      <c r="I295" s="460">
        <v>4752</v>
      </c>
      <c r="J295" s="488">
        <v>1.5662130405692684E-2</v>
      </c>
      <c r="K295" s="460">
        <v>43148</v>
      </c>
      <c r="L295" s="495">
        <v>0.14221161673923147</v>
      </c>
      <c r="M295" s="460">
        <v>2360</v>
      </c>
      <c r="N295" s="503">
        <v>7.7783307570359287E-3</v>
      </c>
      <c r="O295" s="507">
        <v>5215</v>
      </c>
      <c r="P295" s="488">
        <v>1.7188133431331513E-2</v>
      </c>
      <c r="Q295" s="451">
        <v>2302</v>
      </c>
      <c r="R295" s="480">
        <v>7.587168390973181E-3</v>
      </c>
      <c r="S295" s="475">
        <v>32000</v>
      </c>
      <c r="T295" s="513">
        <v>0.12349204634039039</v>
      </c>
    </row>
    <row r="296" spans="1:20" s="446" customFormat="1" ht="14.1" customHeight="1" x14ac:dyDescent="0.3">
      <c r="A296" s="638" t="s">
        <v>1004</v>
      </c>
      <c r="B296" s="452" t="s">
        <v>1005</v>
      </c>
      <c r="C296" s="452" t="s">
        <v>1006</v>
      </c>
      <c r="D296" s="452" t="s">
        <v>791</v>
      </c>
      <c r="E296" s="639" t="s">
        <v>391</v>
      </c>
      <c r="F296" s="621">
        <v>56104</v>
      </c>
      <c r="G296" s="475">
        <v>2319</v>
      </c>
      <c r="H296" s="480">
        <v>4.1333951233423642E-2</v>
      </c>
      <c r="I296" s="460">
        <v>1486</v>
      </c>
      <c r="J296" s="488">
        <v>2.6486525024953658E-2</v>
      </c>
      <c r="K296" s="460">
        <v>9565</v>
      </c>
      <c r="L296" s="495">
        <v>0.17048695280193926</v>
      </c>
      <c r="M296" s="460">
        <v>641</v>
      </c>
      <c r="N296" s="503">
        <v>1.1425210323684586E-2</v>
      </c>
      <c r="O296" s="507">
        <v>1753</v>
      </c>
      <c r="P296" s="488">
        <v>3.1245543989733351E-2</v>
      </c>
      <c r="Q296" s="451">
        <v>532</v>
      </c>
      <c r="R296" s="480">
        <v>9.4823898474262081E-3</v>
      </c>
      <c r="S296" s="475">
        <v>8500</v>
      </c>
      <c r="T296" s="513">
        <v>0.14824374760193937</v>
      </c>
    </row>
    <row r="297" spans="1:20" s="446" customFormat="1" ht="14.1" customHeight="1" x14ac:dyDescent="0.3">
      <c r="A297" s="638" t="s">
        <v>1007</v>
      </c>
      <c r="B297" s="452" t="s">
        <v>1008</v>
      </c>
      <c r="C297" s="452" t="s">
        <v>1006</v>
      </c>
      <c r="D297" s="452" t="s">
        <v>791</v>
      </c>
      <c r="E297" s="639" t="s">
        <v>391</v>
      </c>
      <c r="F297" s="621">
        <v>87733</v>
      </c>
      <c r="G297" s="475">
        <v>3540</v>
      </c>
      <c r="H297" s="480">
        <v>4.0349697377269671E-2</v>
      </c>
      <c r="I297" s="460">
        <v>2609</v>
      </c>
      <c r="J297" s="488">
        <v>2.9737954931439711E-2</v>
      </c>
      <c r="K297" s="460">
        <v>15457</v>
      </c>
      <c r="L297" s="495">
        <v>0.1761822803278128</v>
      </c>
      <c r="M297" s="460">
        <v>1171</v>
      </c>
      <c r="N297" s="503">
        <v>1.3347315149373668E-2</v>
      </c>
      <c r="O297" s="507">
        <v>2870</v>
      </c>
      <c r="P297" s="488">
        <v>3.2712890246543488E-2</v>
      </c>
      <c r="Q297" s="451">
        <v>679</v>
      </c>
      <c r="R297" s="480">
        <v>7.7393911071090699E-3</v>
      </c>
      <c r="S297" s="475">
        <v>14000</v>
      </c>
      <c r="T297" s="513">
        <v>0.15228647261019013</v>
      </c>
    </row>
    <row r="298" spans="1:20" s="446" customFormat="1" ht="14.1" customHeight="1" x14ac:dyDescent="0.3">
      <c r="A298" s="638" t="s">
        <v>1009</v>
      </c>
      <c r="B298" s="452" t="s">
        <v>1010</v>
      </c>
      <c r="C298" s="452" t="s">
        <v>1006</v>
      </c>
      <c r="D298" s="452" t="s">
        <v>791</v>
      </c>
      <c r="E298" s="639" t="s">
        <v>391</v>
      </c>
      <c r="F298" s="621">
        <v>166165</v>
      </c>
      <c r="G298" s="475">
        <v>6339</v>
      </c>
      <c r="H298" s="480">
        <v>3.8148827972196313E-2</v>
      </c>
      <c r="I298" s="460">
        <v>3683</v>
      </c>
      <c r="J298" s="488">
        <v>2.2164715794541569E-2</v>
      </c>
      <c r="K298" s="460">
        <v>25541</v>
      </c>
      <c r="L298" s="495">
        <v>0.15370866307585834</v>
      </c>
      <c r="M298" s="460">
        <v>1766</v>
      </c>
      <c r="N298" s="503">
        <v>1.062799025065447E-2</v>
      </c>
      <c r="O298" s="507">
        <v>4772</v>
      </c>
      <c r="P298" s="488">
        <v>2.8718442511961002E-2</v>
      </c>
      <c r="Q298" s="451">
        <v>1331</v>
      </c>
      <c r="R298" s="480">
        <v>8.0101104324015286E-3</v>
      </c>
      <c r="S298" s="475">
        <v>22000</v>
      </c>
      <c r="T298" s="513">
        <v>0.13618496394193569</v>
      </c>
    </row>
    <row r="299" spans="1:20" s="446" customFormat="1" ht="14.1" customHeight="1" x14ac:dyDescent="0.3">
      <c r="A299" s="638" t="s">
        <v>1011</v>
      </c>
      <c r="B299" s="452" t="s">
        <v>1012</v>
      </c>
      <c r="C299" s="452" t="s">
        <v>1006</v>
      </c>
      <c r="D299" s="452" t="s">
        <v>447</v>
      </c>
      <c r="E299" s="639" t="s">
        <v>391</v>
      </c>
      <c r="F299" s="621">
        <v>163771</v>
      </c>
      <c r="G299" s="475">
        <v>5486</v>
      </c>
      <c r="H299" s="480">
        <v>3.3497994150368506E-2</v>
      </c>
      <c r="I299" s="460">
        <v>3122</v>
      </c>
      <c r="J299" s="488">
        <v>1.9063204108175441E-2</v>
      </c>
      <c r="K299" s="460">
        <v>21503</v>
      </c>
      <c r="L299" s="495">
        <v>0.13129919216466895</v>
      </c>
      <c r="M299" s="460">
        <v>1247</v>
      </c>
      <c r="N299" s="503">
        <v>7.6142906863852578E-3</v>
      </c>
      <c r="O299" s="507">
        <v>3015</v>
      </c>
      <c r="P299" s="488">
        <v>1.8409852782238615E-2</v>
      </c>
      <c r="Q299" s="451">
        <v>1314</v>
      </c>
      <c r="R299" s="480">
        <v>8.0233985259905594E-3</v>
      </c>
      <c r="S299" s="475">
        <v>18000</v>
      </c>
      <c r="T299" s="513">
        <v>0.12740205966663129</v>
      </c>
    </row>
    <row r="300" spans="1:20" s="446" customFormat="1" ht="14.1" customHeight="1" x14ac:dyDescent="0.3">
      <c r="A300" s="638" t="s">
        <v>1013</v>
      </c>
      <c r="B300" s="452" t="s">
        <v>1014</v>
      </c>
      <c r="C300" s="452" t="s">
        <v>1006</v>
      </c>
      <c r="D300" s="452" t="s">
        <v>447</v>
      </c>
      <c r="E300" s="639" t="s">
        <v>391</v>
      </c>
      <c r="F300" s="621">
        <v>137584</v>
      </c>
      <c r="G300" s="475">
        <v>5680</v>
      </c>
      <c r="H300" s="480">
        <v>4.1283870217467149E-2</v>
      </c>
      <c r="I300" s="460">
        <v>3301</v>
      </c>
      <c r="J300" s="488">
        <v>2.3992615420397722E-2</v>
      </c>
      <c r="K300" s="460">
        <v>23834</v>
      </c>
      <c r="L300" s="495">
        <v>0.17323235259913944</v>
      </c>
      <c r="M300" s="460">
        <v>1417</v>
      </c>
      <c r="N300" s="503">
        <v>1.0299162693336434E-2</v>
      </c>
      <c r="O300" s="507">
        <v>3444</v>
      </c>
      <c r="P300" s="488">
        <v>2.5031980462844518E-2</v>
      </c>
      <c r="Q300" s="451">
        <v>1228</v>
      </c>
      <c r="R300" s="480">
        <v>8.9254564484242353E-3</v>
      </c>
      <c r="S300" s="475">
        <v>19000</v>
      </c>
      <c r="T300" s="513">
        <v>0.13845570874748594</v>
      </c>
    </row>
    <row r="301" spans="1:20" s="446" customFormat="1" ht="14.1" customHeight="1" x14ac:dyDescent="0.3">
      <c r="A301" s="638" t="s">
        <v>1015</v>
      </c>
      <c r="B301" s="452" t="s">
        <v>1016</v>
      </c>
      <c r="C301" s="452" t="s">
        <v>1006</v>
      </c>
      <c r="D301" s="452" t="s">
        <v>791</v>
      </c>
      <c r="E301" s="639" t="s">
        <v>391</v>
      </c>
      <c r="F301" s="621">
        <v>44886</v>
      </c>
      <c r="G301" s="475">
        <v>1641</v>
      </c>
      <c r="H301" s="480">
        <v>3.6559283518246222E-2</v>
      </c>
      <c r="I301" s="460">
        <v>1239</v>
      </c>
      <c r="J301" s="488">
        <v>2.7603261596043309E-2</v>
      </c>
      <c r="K301" s="460">
        <v>8005</v>
      </c>
      <c r="L301" s="495">
        <v>0.17834068529162767</v>
      </c>
      <c r="M301" s="460">
        <v>473</v>
      </c>
      <c r="N301" s="503">
        <v>1.0537806888562136E-2</v>
      </c>
      <c r="O301" s="507">
        <v>1266</v>
      </c>
      <c r="P301" s="488">
        <v>2.8204785456489773E-2</v>
      </c>
      <c r="Q301" s="451">
        <v>323</v>
      </c>
      <c r="R301" s="480">
        <v>7.1960076638595549E-3</v>
      </c>
      <c r="S301" s="475">
        <v>6200</v>
      </c>
      <c r="T301" s="513">
        <v>0.11538747859748381</v>
      </c>
    </row>
    <row r="302" spans="1:20" s="446" customFormat="1" ht="14.1" customHeight="1" x14ac:dyDescent="0.3">
      <c r="A302" s="638" t="s">
        <v>1017</v>
      </c>
      <c r="B302" s="452" t="s">
        <v>1018</v>
      </c>
      <c r="C302" s="452" t="s">
        <v>1006</v>
      </c>
      <c r="D302" s="452" t="s">
        <v>791</v>
      </c>
      <c r="E302" s="639" t="s">
        <v>391</v>
      </c>
      <c r="F302" s="621">
        <v>51893</v>
      </c>
      <c r="G302" s="475">
        <v>2137</v>
      </c>
      <c r="H302" s="480">
        <v>4.1180891449713833E-2</v>
      </c>
      <c r="I302" s="460">
        <v>1316</v>
      </c>
      <c r="J302" s="488">
        <v>2.5359875127666544E-2</v>
      </c>
      <c r="K302" s="460">
        <v>8940</v>
      </c>
      <c r="L302" s="495">
        <v>0.17227757115603259</v>
      </c>
      <c r="M302" s="460">
        <v>715</v>
      </c>
      <c r="N302" s="503">
        <v>1.3778351608116702E-2</v>
      </c>
      <c r="O302" s="507">
        <v>1588</v>
      </c>
      <c r="P302" s="488">
        <v>3.0601429865299751E-2</v>
      </c>
      <c r="Q302" s="451">
        <v>404</v>
      </c>
      <c r="R302" s="480">
        <v>7.7852504191316752E-3</v>
      </c>
      <c r="S302" s="475">
        <v>7700</v>
      </c>
      <c r="T302" s="513">
        <v>0.13841701270919843</v>
      </c>
    </row>
    <row r="303" spans="1:20" s="446" customFormat="1" ht="14.1" customHeight="1" x14ac:dyDescent="0.3">
      <c r="A303" s="638" t="s">
        <v>1019</v>
      </c>
      <c r="B303" s="452" t="s">
        <v>1020</v>
      </c>
      <c r="C303" s="452" t="s">
        <v>1006</v>
      </c>
      <c r="D303" s="452" t="s">
        <v>791</v>
      </c>
      <c r="E303" s="639" t="s">
        <v>391</v>
      </c>
      <c r="F303" s="621">
        <v>118367</v>
      </c>
      <c r="G303" s="475">
        <v>5817</v>
      </c>
      <c r="H303" s="480">
        <v>4.9143764731724215E-2</v>
      </c>
      <c r="I303" s="460">
        <v>3251</v>
      </c>
      <c r="J303" s="488">
        <v>2.7465425329694933E-2</v>
      </c>
      <c r="K303" s="460">
        <v>21478</v>
      </c>
      <c r="L303" s="495">
        <v>0.18145260080934719</v>
      </c>
      <c r="M303" s="460">
        <v>1899</v>
      </c>
      <c r="N303" s="503">
        <v>1.604332288560156E-2</v>
      </c>
      <c r="O303" s="507">
        <v>3790</v>
      </c>
      <c r="P303" s="488">
        <v>3.201905936620849E-2</v>
      </c>
      <c r="Q303" s="451">
        <v>1407</v>
      </c>
      <c r="R303" s="480">
        <v>1.1886758978431489E-2</v>
      </c>
      <c r="S303" s="475">
        <v>20000</v>
      </c>
      <c r="T303" s="513">
        <v>0.18393003301544092</v>
      </c>
    </row>
    <row r="304" spans="1:20" s="446" customFormat="1" ht="14.1" customHeight="1" x14ac:dyDescent="0.3">
      <c r="A304" s="638" t="s">
        <v>1021</v>
      </c>
      <c r="B304" s="452" t="s">
        <v>1022</v>
      </c>
      <c r="C304" s="452" t="s">
        <v>1006</v>
      </c>
      <c r="D304" s="452" t="s">
        <v>791</v>
      </c>
      <c r="E304" s="639" t="s">
        <v>391</v>
      </c>
      <c r="F304" s="621">
        <v>80440</v>
      </c>
      <c r="G304" s="475">
        <v>2914</v>
      </c>
      <c r="H304" s="480">
        <v>3.6225758329189457E-2</v>
      </c>
      <c r="I304" s="460">
        <v>1828</v>
      </c>
      <c r="J304" s="488">
        <v>2.2725012431626057E-2</v>
      </c>
      <c r="K304" s="460">
        <v>11915</v>
      </c>
      <c r="L304" s="495">
        <v>0.14812282446544009</v>
      </c>
      <c r="M304" s="460">
        <v>747</v>
      </c>
      <c r="N304" s="503">
        <v>9.286424664346097E-3</v>
      </c>
      <c r="O304" s="507">
        <v>2057</v>
      </c>
      <c r="P304" s="488">
        <v>2.5571854798607657E-2</v>
      </c>
      <c r="Q304" s="451">
        <v>596</v>
      </c>
      <c r="R304" s="480">
        <v>7.4092491297861763E-3</v>
      </c>
      <c r="S304" s="475">
        <v>10000</v>
      </c>
      <c r="T304" s="513">
        <v>0.10905482185894849</v>
      </c>
    </row>
    <row r="305" spans="1:20" s="446" customFormat="1" ht="14.1" customHeight="1" x14ac:dyDescent="0.3">
      <c r="A305" s="638" t="s">
        <v>1023</v>
      </c>
      <c r="B305" s="452" t="s">
        <v>1024</v>
      </c>
      <c r="C305" s="452" t="s">
        <v>1006</v>
      </c>
      <c r="D305" s="452" t="s">
        <v>791</v>
      </c>
      <c r="E305" s="639" t="s">
        <v>391</v>
      </c>
      <c r="F305" s="621">
        <v>231727</v>
      </c>
      <c r="G305" s="475">
        <v>6802</v>
      </c>
      <c r="H305" s="480">
        <v>2.9353506496869162E-2</v>
      </c>
      <c r="I305" s="460">
        <v>4533</v>
      </c>
      <c r="J305" s="488">
        <v>1.9561811959762997E-2</v>
      </c>
      <c r="K305" s="460">
        <v>28115</v>
      </c>
      <c r="L305" s="495">
        <v>0.12132811454858519</v>
      </c>
      <c r="M305" s="460">
        <v>2355</v>
      </c>
      <c r="N305" s="503">
        <v>1.0162820905634648E-2</v>
      </c>
      <c r="O305" s="507">
        <v>5110</v>
      </c>
      <c r="P305" s="488">
        <v>2.2051810967215733E-2</v>
      </c>
      <c r="Q305" s="451">
        <v>1558</v>
      </c>
      <c r="R305" s="480">
        <v>6.7234288624113724E-3</v>
      </c>
      <c r="S305" s="475">
        <v>26000</v>
      </c>
      <c r="T305" s="513">
        <v>0.12321574128485584</v>
      </c>
    </row>
    <row r="306" spans="1:20" s="446" customFormat="1" ht="14.1" customHeight="1" x14ac:dyDescent="0.3">
      <c r="A306" s="638" t="s">
        <v>1025</v>
      </c>
      <c r="B306" s="452" t="s">
        <v>1026</v>
      </c>
      <c r="C306" s="452" t="s">
        <v>1027</v>
      </c>
      <c r="D306" s="452" t="s">
        <v>791</v>
      </c>
      <c r="E306" s="639" t="s">
        <v>391</v>
      </c>
      <c r="F306" s="621">
        <v>264271</v>
      </c>
      <c r="G306" s="475">
        <v>11174</v>
      </c>
      <c r="H306" s="480">
        <v>4.2282354098633602E-2</v>
      </c>
      <c r="I306" s="460">
        <v>5770</v>
      </c>
      <c r="J306" s="488">
        <v>2.1833648035539277E-2</v>
      </c>
      <c r="K306" s="460">
        <v>40596</v>
      </c>
      <c r="L306" s="495">
        <v>0.15361503910758276</v>
      </c>
      <c r="M306" s="460">
        <v>2963</v>
      </c>
      <c r="N306" s="503">
        <v>1.1211975585667742E-2</v>
      </c>
      <c r="O306" s="507">
        <v>5938</v>
      </c>
      <c r="P306" s="488">
        <v>2.2469359104858269E-2</v>
      </c>
      <c r="Q306" s="451">
        <v>2703</v>
      </c>
      <c r="R306" s="480">
        <v>1.0228137026007394E-2</v>
      </c>
      <c r="S306" s="475">
        <v>36000</v>
      </c>
      <c r="T306" s="513">
        <v>0.14511974394427402</v>
      </c>
    </row>
    <row r="307" spans="1:20" s="446" customFormat="1" ht="14.1" customHeight="1" x14ac:dyDescent="0.3">
      <c r="A307" s="638" t="s">
        <v>1028</v>
      </c>
      <c r="B307" s="452" t="s">
        <v>1029</v>
      </c>
      <c r="C307" s="452" t="s">
        <v>1027</v>
      </c>
      <c r="D307" s="452" t="s">
        <v>791</v>
      </c>
      <c r="E307" s="639" t="s">
        <v>391</v>
      </c>
      <c r="F307" s="621">
        <v>329513</v>
      </c>
      <c r="G307" s="475">
        <v>10708</v>
      </c>
      <c r="H307" s="480">
        <v>3.2496441718536141E-2</v>
      </c>
      <c r="I307" s="460">
        <v>6668</v>
      </c>
      <c r="J307" s="488">
        <v>2.023592392409404E-2</v>
      </c>
      <c r="K307" s="460">
        <v>50511</v>
      </c>
      <c r="L307" s="495">
        <v>0.15328985502848141</v>
      </c>
      <c r="M307" s="460">
        <v>3739</v>
      </c>
      <c r="N307" s="503">
        <v>1.1347048523123519E-2</v>
      </c>
      <c r="O307" s="507">
        <v>7646</v>
      </c>
      <c r="P307" s="488">
        <v>2.3203940360471364E-2</v>
      </c>
      <c r="Q307" s="451">
        <v>2560</v>
      </c>
      <c r="R307" s="480">
        <v>7.7690409786563804E-3</v>
      </c>
      <c r="S307" s="475">
        <v>39000</v>
      </c>
      <c r="T307" s="513">
        <v>0.12468628610707035</v>
      </c>
    </row>
    <row r="308" spans="1:20" s="446" customFormat="1" ht="14.1" customHeight="1" x14ac:dyDescent="0.3">
      <c r="A308" s="638" t="s">
        <v>1030</v>
      </c>
      <c r="B308" s="452" t="s">
        <v>1031</v>
      </c>
      <c r="C308" s="452" t="s">
        <v>1027</v>
      </c>
      <c r="D308" s="452" t="s">
        <v>791</v>
      </c>
      <c r="E308" s="639" t="s">
        <v>391</v>
      </c>
      <c r="F308" s="621">
        <v>264960</v>
      </c>
      <c r="G308" s="475">
        <v>10142</v>
      </c>
      <c r="H308" s="480">
        <v>3.8277475845410629E-2</v>
      </c>
      <c r="I308" s="460">
        <v>5770</v>
      </c>
      <c r="J308" s="488">
        <v>2.1776871980676328E-2</v>
      </c>
      <c r="K308" s="460">
        <v>42207</v>
      </c>
      <c r="L308" s="495">
        <v>0.15929574275362318</v>
      </c>
      <c r="M308" s="460">
        <v>2527</v>
      </c>
      <c r="N308" s="503">
        <v>9.5372886473429948E-3</v>
      </c>
      <c r="O308" s="507">
        <v>6093</v>
      </c>
      <c r="P308" s="488">
        <v>2.2995923913043479E-2</v>
      </c>
      <c r="Q308" s="451">
        <v>1985</v>
      </c>
      <c r="R308" s="480">
        <v>7.491696859903382E-3</v>
      </c>
      <c r="S308" s="475">
        <v>33000</v>
      </c>
      <c r="T308" s="513">
        <v>0.12453582103070374</v>
      </c>
    </row>
    <row r="309" spans="1:20" s="446" customFormat="1" ht="14.1" customHeight="1" x14ac:dyDescent="0.3">
      <c r="A309" s="638" t="s">
        <v>1032</v>
      </c>
      <c r="B309" s="452" t="s">
        <v>1033</v>
      </c>
      <c r="C309" s="452" t="s">
        <v>1027</v>
      </c>
      <c r="D309" s="452" t="s">
        <v>791</v>
      </c>
      <c r="E309" s="639" t="s">
        <v>391</v>
      </c>
      <c r="F309" s="621">
        <v>614259</v>
      </c>
      <c r="G309" s="475">
        <v>20063</v>
      </c>
      <c r="H309" s="480">
        <v>3.266211809676374E-2</v>
      </c>
      <c r="I309" s="460">
        <v>12416</v>
      </c>
      <c r="J309" s="488">
        <v>2.0212972052505541E-2</v>
      </c>
      <c r="K309" s="460">
        <v>78803</v>
      </c>
      <c r="L309" s="495">
        <v>0.12828953259130108</v>
      </c>
      <c r="M309" s="460">
        <v>7039</v>
      </c>
      <c r="N309" s="503">
        <v>1.1459335557150974E-2</v>
      </c>
      <c r="O309" s="507">
        <v>12664</v>
      </c>
      <c r="P309" s="488">
        <v>2.0616710540667698E-2</v>
      </c>
      <c r="Q309" s="451">
        <v>4065</v>
      </c>
      <c r="R309" s="480">
        <v>6.6177296547547532E-3</v>
      </c>
      <c r="S309" s="475">
        <v>70000</v>
      </c>
      <c r="T309" s="513">
        <v>0.11880233667224471</v>
      </c>
    </row>
    <row r="310" spans="1:20" s="446" customFormat="1" ht="14.1" customHeight="1" x14ac:dyDescent="0.3">
      <c r="A310" s="638" t="s">
        <v>1034</v>
      </c>
      <c r="B310" s="452" t="s">
        <v>1035</v>
      </c>
      <c r="C310" s="452" t="s">
        <v>1036</v>
      </c>
      <c r="D310" s="452" t="s">
        <v>791</v>
      </c>
      <c r="E310" s="639" t="s">
        <v>391</v>
      </c>
      <c r="F310" s="621">
        <v>596695</v>
      </c>
      <c r="G310" s="475">
        <v>18380</v>
      </c>
      <c r="H310" s="480">
        <v>3.0803006561140951E-2</v>
      </c>
      <c r="I310" s="460">
        <v>9861</v>
      </c>
      <c r="J310" s="488">
        <v>1.6526030886801466E-2</v>
      </c>
      <c r="K310" s="460">
        <v>79728</v>
      </c>
      <c r="L310" s="495">
        <v>0.1336160014747903</v>
      </c>
      <c r="M310" s="460">
        <v>5515</v>
      </c>
      <c r="N310" s="503">
        <v>9.2425778664141645E-3</v>
      </c>
      <c r="O310" s="507">
        <v>9574</v>
      </c>
      <c r="P310" s="488">
        <v>1.6045048140172116E-2</v>
      </c>
      <c r="Q310" s="451">
        <v>4022</v>
      </c>
      <c r="R310" s="480">
        <v>6.7404620450984172E-3</v>
      </c>
      <c r="S310" s="475">
        <v>59000</v>
      </c>
      <c r="T310" s="513">
        <v>0.10883038691969424</v>
      </c>
    </row>
    <row r="311" spans="1:20" s="446" customFormat="1" ht="14.1" customHeight="1" x14ac:dyDescent="0.3">
      <c r="A311" s="638" t="s">
        <v>1037</v>
      </c>
      <c r="B311" s="452" t="s">
        <v>1038</v>
      </c>
      <c r="C311" s="452" t="s">
        <v>1036</v>
      </c>
      <c r="D311" s="452" t="s">
        <v>791</v>
      </c>
      <c r="E311" s="639" t="s">
        <v>391</v>
      </c>
      <c r="F311" s="621">
        <v>222035</v>
      </c>
      <c r="G311" s="475">
        <v>7820</v>
      </c>
      <c r="H311" s="480">
        <v>3.5219672574143719E-2</v>
      </c>
      <c r="I311" s="460">
        <v>4478</v>
      </c>
      <c r="J311" s="488">
        <v>2.0167991532866442E-2</v>
      </c>
      <c r="K311" s="460">
        <v>30996</v>
      </c>
      <c r="L311" s="495">
        <v>0.13959961267367757</v>
      </c>
      <c r="M311" s="460">
        <v>1983</v>
      </c>
      <c r="N311" s="503">
        <v>8.9310243880469289E-3</v>
      </c>
      <c r="O311" s="507">
        <v>4524</v>
      </c>
      <c r="P311" s="488">
        <v>2.0375166077420227E-2</v>
      </c>
      <c r="Q311" s="451">
        <v>1753</v>
      </c>
      <c r="R311" s="480">
        <v>7.8951516652779972E-3</v>
      </c>
      <c r="S311" s="475">
        <v>26000</v>
      </c>
      <c r="T311" s="513">
        <v>0.12296690771333577</v>
      </c>
    </row>
    <row r="312" spans="1:20" s="446" customFormat="1" ht="14.1" customHeight="1" x14ac:dyDescent="0.3">
      <c r="A312" s="638" t="s">
        <v>1039</v>
      </c>
      <c r="B312" s="452" t="s">
        <v>1040</v>
      </c>
      <c r="C312" s="452" t="s">
        <v>1036</v>
      </c>
      <c r="D312" s="452" t="s">
        <v>791</v>
      </c>
      <c r="E312" s="639" t="s">
        <v>391</v>
      </c>
      <c r="F312" s="621">
        <v>447789</v>
      </c>
      <c r="G312" s="475">
        <v>15000</v>
      </c>
      <c r="H312" s="480">
        <v>3.3497919779181713E-2</v>
      </c>
      <c r="I312" s="460">
        <v>8338</v>
      </c>
      <c r="J312" s="488">
        <v>1.862037700792114E-2</v>
      </c>
      <c r="K312" s="460">
        <v>62836</v>
      </c>
      <c r="L312" s="495">
        <v>0.14032501914964415</v>
      </c>
      <c r="M312" s="460">
        <v>4041</v>
      </c>
      <c r="N312" s="503">
        <v>9.024339588511553E-3</v>
      </c>
      <c r="O312" s="507">
        <v>8016</v>
      </c>
      <c r="P312" s="488">
        <v>1.7901288329994706E-2</v>
      </c>
      <c r="Q312" s="451">
        <v>3404</v>
      </c>
      <c r="R312" s="480">
        <v>7.6017945952223031E-3</v>
      </c>
      <c r="S312" s="475">
        <v>49000</v>
      </c>
      <c r="T312" s="513">
        <v>0.11103809286410297</v>
      </c>
    </row>
    <row r="313" spans="1:20" s="446" customFormat="1" ht="14.1" customHeight="1" x14ac:dyDescent="0.3">
      <c r="A313" s="638" t="s">
        <v>1041</v>
      </c>
      <c r="B313" s="452" t="s">
        <v>1042</v>
      </c>
      <c r="C313" s="452" t="s">
        <v>1036</v>
      </c>
      <c r="D313" s="452" t="s">
        <v>791</v>
      </c>
      <c r="E313" s="639" t="s">
        <v>391</v>
      </c>
      <c r="F313" s="621">
        <v>897886</v>
      </c>
      <c r="G313" s="475">
        <v>24563</v>
      </c>
      <c r="H313" s="480">
        <v>2.7356479553083575E-2</v>
      </c>
      <c r="I313" s="460">
        <v>15160</v>
      </c>
      <c r="J313" s="488">
        <v>1.6884103327148434E-2</v>
      </c>
      <c r="K313" s="460">
        <v>112856</v>
      </c>
      <c r="L313" s="495">
        <v>0.12569078925386964</v>
      </c>
      <c r="M313" s="460">
        <v>8333</v>
      </c>
      <c r="N313" s="503">
        <v>9.2806881942696512E-3</v>
      </c>
      <c r="O313" s="507">
        <v>15355</v>
      </c>
      <c r="P313" s="488">
        <v>1.7101280117965977E-2</v>
      </c>
      <c r="Q313" s="451">
        <v>5734</v>
      </c>
      <c r="R313" s="480">
        <v>6.3861113771681481E-3</v>
      </c>
      <c r="S313" s="475">
        <v>87000</v>
      </c>
      <c r="T313" s="513">
        <v>0.10891527893578505</v>
      </c>
    </row>
    <row r="314" spans="1:20" s="446" customFormat="1" ht="14.1" customHeight="1" x14ac:dyDescent="0.3">
      <c r="A314" s="638" t="s">
        <v>1043</v>
      </c>
      <c r="B314" s="452" t="s">
        <v>1044</v>
      </c>
      <c r="C314" s="452" t="s">
        <v>1036</v>
      </c>
      <c r="D314" s="452" t="s">
        <v>791</v>
      </c>
      <c r="E314" s="639" t="s">
        <v>391</v>
      </c>
      <c r="F314" s="621">
        <v>385295</v>
      </c>
      <c r="G314" s="475">
        <v>13954</v>
      </c>
      <c r="H314" s="480">
        <v>3.6216405611284856E-2</v>
      </c>
      <c r="I314" s="460">
        <v>8272</v>
      </c>
      <c r="J314" s="488">
        <v>2.1469263810846236E-2</v>
      </c>
      <c r="K314" s="460">
        <v>59261</v>
      </c>
      <c r="L314" s="495">
        <v>0.15380682334315265</v>
      </c>
      <c r="M314" s="460">
        <v>3386</v>
      </c>
      <c r="N314" s="503">
        <v>8.7880714776989062E-3</v>
      </c>
      <c r="O314" s="507">
        <v>8286</v>
      </c>
      <c r="P314" s="488">
        <v>2.1505599605497087E-2</v>
      </c>
      <c r="Q314" s="451">
        <v>2788</v>
      </c>
      <c r="R314" s="480">
        <v>7.2360139633268015E-3</v>
      </c>
      <c r="S314" s="475">
        <v>46000</v>
      </c>
      <c r="T314" s="513">
        <v>0.13083346606293658</v>
      </c>
    </row>
    <row r="315" spans="1:20" s="446" customFormat="1" ht="14.1" customHeight="1" x14ac:dyDescent="0.3">
      <c r="A315" s="638" t="s">
        <v>1045</v>
      </c>
      <c r="B315" s="452" t="s">
        <v>1046</v>
      </c>
      <c r="C315" s="452"/>
      <c r="D315" s="452" t="s">
        <v>3</v>
      </c>
      <c r="E315" s="639" t="s">
        <v>1047</v>
      </c>
      <c r="F315" s="621">
        <v>131765</v>
      </c>
      <c r="G315" s="475">
        <v>4984</v>
      </c>
      <c r="H315" s="480">
        <v>3.7824915569384887E-2</v>
      </c>
      <c r="I315" s="460">
        <v>2494</v>
      </c>
      <c r="J315" s="488">
        <v>1.8927636322240354E-2</v>
      </c>
      <c r="K315" s="460">
        <v>18261</v>
      </c>
      <c r="L315" s="495">
        <v>0.13858763708116723</v>
      </c>
      <c r="M315" s="460">
        <v>1159</v>
      </c>
      <c r="N315" s="503">
        <v>8.7959625090122569E-3</v>
      </c>
      <c r="O315" s="507">
        <v>2748</v>
      </c>
      <c r="P315" s="488">
        <v>2.0855310590824575E-2</v>
      </c>
      <c r="Q315" s="514"/>
      <c r="R315" s="515"/>
      <c r="S315" s="475">
        <v>15000</v>
      </c>
      <c r="T315" s="513">
        <v>0.10434347088121539</v>
      </c>
    </row>
    <row r="316" spans="1:20" s="446" customFormat="1" ht="14.1" customHeight="1" x14ac:dyDescent="0.3">
      <c r="A316" s="638" t="s">
        <v>1048</v>
      </c>
      <c r="B316" s="452" t="s">
        <v>1049</v>
      </c>
      <c r="C316" s="452"/>
      <c r="D316" s="452" t="s">
        <v>3</v>
      </c>
      <c r="E316" s="639" t="s">
        <v>1047</v>
      </c>
      <c r="F316" s="621">
        <v>162579</v>
      </c>
      <c r="G316" s="475">
        <v>7396</v>
      </c>
      <c r="H316" s="480">
        <v>4.5491730174253744E-2</v>
      </c>
      <c r="I316" s="460">
        <v>3699</v>
      </c>
      <c r="J316" s="488">
        <v>2.2752015943018469E-2</v>
      </c>
      <c r="K316" s="460">
        <v>24235</v>
      </c>
      <c r="L316" s="495">
        <v>0.14906599253286096</v>
      </c>
      <c r="M316" s="460">
        <v>1853</v>
      </c>
      <c r="N316" s="503">
        <v>1.1397535967129826E-2</v>
      </c>
      <c r="O316" s="507">
        <v>4097</v>
      </c>
      <c r="P316" s="488">
        <v>2.5200056587874203E-2</v>
      </c>
      <c r="Q316" s="514"/>
      <c r="R316" s="515"/>
      <c r="S316" s="475">
        <v>22000</v>
      </c>
      <c r="T316" s="513">
        <v>0.13575554129436737</v>
      </c>
    </row>
    <row r="317" spans="1:20" s="446" customFormat="1" ht="14.1" customHeight="1" x14ac:dyDescent="0.3">
      <c r="A317" s="638" t="s">
        <v>1050</v>
      </c>
      <c r="B317" s="452" t="s">
        <v>1051</v>
      </c>
      <c r="C317" s="452"/>
      <c r="D317" s="452" t="s">
        <v>3</v>
      </c>
      <c r="E317" s="639" t="s">
        <v>1047</v>
      </c>
      <c r="F317" s="621">
        <v>224920</v>
      </c>
      <c r="G317" s="475">
        <v>7836</v>
      </c>
      <c r="H317" s="480">
        <v>3.4839053885826074E-2</v>
      </c>
      <c r="I317" s="460">
        <v>3888</v>
      </c>
      <c r="J317" s="488">
        <v>1.7286146185310332E-2</v>
      </c>
      <c r="K317" s="460">
        <v>30162</v>
      </c>
      <c r="L317" s="495">
        <v>0.13410101369375779</v>
      </c>
      <c r="M317" s="460">
        <v>2296</v>
      </c>
      <c r="N317" s="503">
        <v>1.0208073981860216E-2</v>
      </c>
      <c r="O317" s="507">
        <v>4194</v>
      </c>
      <c r="P317" s="488">
        <v>1.8646629912857905E-2</v>
      </c>
      <c r="Q317" s="514"/>
      <c r="R317" s="515"/>
      <c r="S317" s="475">
        <v>24000</v>
      </c>
      <c r="T317" s="513">
        <v>0.11048096044781616</v>
      </c>
    </row>
    <row r="318" spans="1:20" s="446" customFormat="1" ht="14.1" customHeight="1" x14ac:dyDescent="0.3">
      <c r="A318" s="638" t="s">
        <v>1052</v>
      </c>
      <c r="B318" s="452" t="s">
        <v>1053</v>
      </c>
      <c r="C318" s="452"/>
      <c r="D318" s="452" t="s">
        <v>3</v>
      </c>
      <c r="E318" s="639" t="s">
        <v>1047</v>
      </c>
      <c r="F318" s="621">
        <v>429895</v>
      </c>
      <c r="G318" s="475">
        <v>15371</v>
      </c>
      <c r="H318" s="480">
        <v>3.5755242559229579E-2</v>
      </c>
      <c r="I318" s="460">
        <v>8603</v>
      </c>
      <c r="J318" s="488">
        <v>2.0011863361983739E-2</v>
      </c>
      <c r="K318" s="460">
        <v>55183</v>
      </c>
      <c r="L318" s="495">
        <v>0.1283639028134777</v>
      </c>
      <c r="M318" s="460">
        <v>4069</v>
      </c>
      <c r="N318" s="503">
        <v>9.4651019434978303E-3</v>
      </c>
      <c r="O318" s="507">
        <v>8292</v>
      </c>
      <c r="P318" s="488">
        <v>1.9288430895916444E-2</v>
      </c>
      <c r="Q318" s="514"/>
      <c r="R318" s="515"/>
      <c r="S318" s="475">
        <v>47000</v>
      </c>
      <c r="T318" s="513">
        <v>0.13720224194301728</v>
      </c>
    </row>
    <row r="319" spans="1:20" s="446" customFormat="1" ht="14.1" customHeight="1" x14ac:dyDescent="0.3">
      <c r="A319" s="638" t="s">
        <v>1054</v>
      </c>
      <c r="B319" s="452" t="s">
        <v>1055</v>
      </c>
      <c r="C319" s="452"/>
      <c r="D319" s="452" t="s">
        <v>3</v>
      </c>
      <c r="E319" s="639" t="s">
        <v>1047</v>
      </c>
      <c r="F319" s="621">
        <v>149784</v>
      </c>
      <c r="G319" s="475">
        <v>5855</v>
      </c>
      <c r="H319" s="480">
        <v>3.9089622389574322E-2</v>
      </c>
      <c r="I319" s="460">
        <v>3240</v>
      </c>
      <c r="J319" s="488">
        <v>2.1631148854350263E-2</v>
      </c>
      <c r="K319" s="460">
        <v>23445</v>
      </c>
      <c r="L319" s="495">
        <v>0.15652539657106232</v>
      </c>
      <c r="M319" s="460">
        <v>1519</v>
      </c>
      <c r="N319" s="503">
        <v>1.0141270095604336E-2</v>
      </c>
      <c r="O319" s="507">
        <v>3577</v>
      </c>
      <c r="P319" s="488">
        <v>2.3881055386423117E-2</v>
      </c>
      <c r="Q319" s="514"/>
      <c r="R319" s="515"/>
      <c r="S319" s="475">
        <v>18000</v>
      </c>
      <c r="T319" s="513">
        <v>0.12418674927385248</v>
      </c>
    </row>
    <row r="320" spans="1:20" s="617" customFormat="1" ht="14.1" customHeight="1" x14ac:dyDescent="0.3">
      <c r="A320" s="640" t="s">
        <v>1056</v>
      </c>
      <c r="B320" s="616" t="s">
        <v>1057</v>
      </c>
      <c r="C320" s="616"/>
      <c r="D320" s="616" t="s">
        <v>3</v>
      </c>
      <c r="E320" s="641" t="s">
        <v>1047</v>
      </c>
      <c r="F320" s="622">
        <v>173661</v>
      </c>
      <c r="G320" s="475">
        <v>5652</v>
      </c>
      <c r="H320" s="480">
        <v>3.2546167533297629E-2</v>
      </c>
      <c r="I320" s="460">
        <v>3181</v>
      </c>
      <c r="J320" s="488">
        <v>1.8317296341723244E-2</v>
      </c>
      <c r="K320" s="460">
        <v>23140</v>
      </c>
      <c r="L320" s="495">
        <v>0.13324810982316121</v>
      </c>
      <c r="M320" s="460">
        <v>1466</v>
      </c>
      <c r="N320" s="503">
        <v>8.4417341832650969E-3</v>
      </c>
      <c r="O320" s="507">
        <v>3349</v>
      </c>
      <c r="P320" s="488">
        <v>1.9284698349082408E-2</v>
      </c>
      <c r="Q320" s="514"/>
      <c r="R320" s="515"/>
      <c r="S320" s="475">
        <v>18000</v>
      </c>
      <c r="T320" s="513">
        <v>0.11911931122567153</v>
      </c>
    </row>
    <row r="321" spans="1:20" s="446" customFormat="1" ht="14.1" customHeight="1" x14ac:dyDescent="0.3">
      <c r="A321" s="638" t="s">
        <v>1058</v>
      </c>
      <c r="B321" s="452" t="s">
        <v>1059</v>
      </c>
      <c r="C321" s="452"/>
      <c r="D321" s="452" t="s">
        <v>3</v>
      </c>
      <c r="E321" s="639" t="s">
        <v>1047</v>
      </c>
      <c r="F321" s="621">
        <v>123536</v>
      </c>
      <c r="G321" s="475">
        <v>4767</v>
      </c>
      <c r="H321" s="480">
        <v>3.8587941976427925E-2</v>
      </c>
      <c r="I321" s="460">
        <v>2622</v>
      </c>
      <c r="J321" s="488">
        <v>2.1224582307991194E-2</v>
      </c>
      <c r="K321" s="460">
        <v>18931</v>
      </c>
      <c r="L321" s="495">
        <v>0.15324277943271597</v>
      </c>
      <c r="M321" s="460">
        <v>1058</v>
      </c>
      <c r="N321" s="503">
        <v>8.5643051418210075E-3</v>
      </c>
      <c r="O321" s="507">
        <v>2923</v>
      </c>
      <c r="P321" s="488">
        <v>2.3661119026032896E-2</v>
      </c>
      <c r="Q321" s="514"/>
      <c r="R321" s="515"/>
      <c r="S321" s="475">
        <v>15000</v>
      </c>
      <c r="T321" s="513">
        <v>0.12783691418734075</v>
      </c>
    </row>
    <row r="322" spans="1:20" s="446" customFormat="1" ht="14.1" customHeight="1" x14ac:dyDescent="0.3">
      <c r="A322" s="638" t="s">
        <v>1060</v>
      </c>
      <c r="B322" s="452" t="s">
        <v>1061</v>
      </c>
      <c r="C322" s="452"/>
      <c r="D322" s="452" t="s">
        <v>3</v>
      </c>
      <c r="E322" s="639" t="s">
        <v>1047</v>
      </c>
      <c r="F322" s="621">
        <v>118704</v>
      </c>
      <c r="G322" s="475">
        <v>4311</v>
      </c>
      <c r="H322" s="480">
        <v>3.6317226041245453E-2</v>
      </c>
      <c r="I322" s="460">
        <v>2463</v>
      </c>
      <c r="J322" s="488">
        <v>2.0749090173877882E-2</v>
      </c>
      <c r="K322" s="460">
        <v>16287</v>
      </c>
      <c r="L322" s="495">
        <v>0.13720683380509502</v>
      </c>
      <c r="M322" s="460">
        <v>1022</v>
      </c>
      <c r="N322" s="503">
        <v>8.6096508963472169E-3</v>
      </c>
      <c r="O322" s="507">
        <v>2673</v>
      </c>
      <c r="P322" s="488">
        <v>2.2518196522442378E-2</v>
      </c>
      <c r="Q322" s="514"/>
      <c r="R322" s="515"/>
      <c r="S322" s="475">
        <v>13000</v>
      </c>
      <c r="T322" s="513">
        <v>8.8766285199246175E-2</v>
      </c>
    </row>
    <row r="323" spans="1:20" s="446" customFormat="1" ht="14.1" customHeight="1" x14ac:dyDescent="0.3">
      <c r="A323" s="638" t="s">
        <v>1062</v>
      </c>
      <c r="B323" s="452" t="s">
        <v>1063</v>
      </c>
      <c r="C323" s="452"/>
      <c r="D323" s="452" t="s">
        <v>3</v>
      </c>
      <c r="E323" s="639" t="s">
        <v>1047</v>
      </c>
      <c r="F323" s="621">
        <v>143976</v>
      </c>
      <c r="G323" s="475">
        <v>5798</v>
      </c>
      <c r="H323" s="480">
        <v>4.0270600655664832E-2</v>
      </c>
      <c r="I323" s="460">
        <v>2909</v>
      </c>
      <c r="J323" s="488">
        <v>2.020475634828027E-2</v>
      </c>
      <c r="K323" s="460">
        <v>21756</v>
      </c>
      <c r="L323" s="495">
        <v>0.15110851808634773</v>
      </c>
      <c r="M323" s="460">
        <v>1254</v>
      </c>
      <c r="N323" s="503">
        <v>8.7097849641606939E-3</v>
      </c>
      <c r="O323" s="507">
        <v>3283</v>
      </c>
      <c r="P323" s="488">
        <v>2.280241151302995E-2</v>
      </c>
      <c r="Q323" s="514"/>
      <c r="R323" s="515"/>
      <c r="S323" s="475">
        <v>17000</v>
      </c>
      <c r="T323" s="513">
        <v>0.1219136134477887</v>
      </c>
    </row>
    <row r="324" spans="1:20" s="446" customFormat="1" ht="14.1" customHeight="1" x14ac:dyDescent="0.3">
      <c r="A324" s="638" t="s">
        <v>1064</v>
      </c>
      <c r="B324" s="452" t="s">
        <v>1065</v>
      </c>
      <c r="C324" s="452"/>
      <c r="D324" s="452" t="s">
        <v>3</v>
      </c>
      <c r="E324" s="639" t="s">
        <v>1047</v>
      </c>
      <c r="F324" s="621">
        <v>156050</v>
      </c>
      <c r="G324" s="475">
        <v>5473</v>
      </c>
      <c r="H324" s="480">
        <v>3.5072092278115988E-2</v>
      </c>
      <c r="I324" s="460">
        <v>2606</v>
      </c>
      <c r="J324" s="488">
        <v>1.6699775712912528E-2</v>
      </c>
      <c r="K324" s="460">
        <v>20246</v>
      </c>
      <c r="L324" s="495">
        <v>0.12974046779878246</v>
      </c>
      <c r="M324" s="460">
        <v>1448</v>
      </c>
      <c r="N324" s="503">
        <v>9.2790772188401146E-3</v>
      </c>
      <c r="O324" s="507">
        <v>2962</v>
      </c>
      <c r="P324" s="488">
        <v>1.8981095802627364E-2</v>
      </c>
      <c r="Q324" s="514"/>
      <c r="R324" s="515"/>
      <c r="S324" s="475">
        <v>16000</v>
      </c>
      <c r="T324" s="513">
        <v>0.10741643337160044</v>
      </c>
    </row>
    <row r="325" spans="1:20" s="446" customFormat="1" ht="14.1" customHeight="1" x14ac:dyDescent="0.3">
      <c r="A325" s="638" t="s">
        <v>1066</v>
      </c>
      <c r="B325" s="452" t="s">
        <v>1067</v>
      </c>
      <c r="C325" s="452"/>
      <c r="D325" s="452" t="s">
        <v>3</v>
      </c>
      <c r="E325" s="639" t="s">
        <v>1047</v>
      </c>
      <c r="F325" s="621">
        <v>191021</v>
      </c>
      <c r="G325" s="475">
        <v>6511</v>
      </c>
      <c r="H325" s="480">
        <v>3.4085257641829958E-2</v>
      </c>
      <c r="I325" s="460">
        <v>3320</v>
      </c>
      <c r="J325" s="488">
        <v>1.7380288031158878E-2</v>
      </c>
      <c r="K325" s="460">
        <v>26455</v>
      </c>
      <c r="L325" s="495">
        <v>0.13849262646515303</v>
      </c>
      <c r="M325" s="460">
        <v>2179</v>
      </c>
      <c r="N325" s="503">
        <v>1.1407122777076865E-2</v>
      </c>
      <c r="O325" s="507">
        <v>3819</v>
      </c>
      <c r="P325" s="488">
        <v>1.9992566262348119E-2</v>
      </c>
      <c r="Q325" s="514"/>
      <c r="R325" s="515"/>
      <c r="S325" s="475">
        <v>20000</v>
      </c>
      <c r="T325" s="513">
        <v>0.1100903291150389</v>
      </c>
    </row>
    <row r="326" spans="1:20" s="446" customFormat="1" ht="14.1" customHeight="1" x14ac:dyDescent="0.3">
      <c r="A326" s="638" t="s">
        <v>1068</v>
      </c>
      <c r="B326" s="452" t="s">
        <v>1069</v>
      </c>
      <c r="C326" s="452"/>
      <c r="D326" s="452" t="s">
        <v>1</v>
      </c>
      <c r="E326" s="639" t="s">
        <v>1070</v>
      </c>
      <c r="F326" s="621">
        <v>247078</v>
      </c>
      <c r="G326" s="475">
        <v>8133</v>
      </c>
      <c r="H326" s="480">
        <v>3.2916730748994247E-2</v>
      </c>
      <c r="I326" s="460">
        <v>4395</v>
      </c>
      <c r="J326" s="488">
        <v>1.7787905034037835E-2</v>
      </c>
      <c r="K326" s="460">
        <v>28418</v>
      </c>
      <c r="L326" s="495">
        <v>0.11501631063874566</v>
      </c>
      <c r="M326" s="460">
        <v>1756</v>
      </c>
      <c r="N326" s="503">
        <v>7.1070674038157993E-3</v>
      </c>
      <c r="O326" s="507">
        <v>3827</v>
      </c>
      <c r="P326" s="488">
        <v>1.5489035851026801E-2</v>
      </c>
      <c r="Q326" s="451">
        <v>1841</v>
      </c>
      <c r="R326" s="480">
        <v>7.4510883202875203E-3</v>
      </c>
      <c r="S326" s="475">
        <v>25000</v>
      </c>
      <c r="T326" s="513">
        <v>0.10914170959573911</v>
      </c>
    </row>
    <row r="327" spans="1:20" s="446" customFormat="1" ht="14.1" customHeight="1" x14ac:dyDescent="0.3">
      <c r="A327" s="638" t="s">
        <v>1071</v>
      </c>
      <c r="B327" s="452" t="s">
        <v>1072</v>
      </c>
      <c r="C327" s="452"/>
      <c r="D327" s="452" t="s">
        <v>1</v>
      </c>
      <c r="E327" s="639" t="s">
        <v>1070</v>
      </c>
      <c r="F327" s="621">
        <v>243833</v>
      </c>
      <c r="G327" s="475">
        <v>9100</v>
      </c>
      <c r="H327" s="480">
        <v>3.7320625181989316E-2</v>
      </c>
      <c r="I327" s="460">
        <v>4747</v>
      </c>
      <c r="J327" s="488">
        <v>1.9468242608670687E-2</v>
      </c>
      <c r="K327" s="460">
        <v>34091</v>
      </c>
      <c r="L327" s="495">
        <v>0.13981290473397776</v>
      </c>
      <c r="M327" s="460">
        <v>2203</v>
      </c>
      <c r="N327" s="503">
        <v>9.0348722281233459E-3</v>
      </c>
      <c r="O327" s="507">
        <v>4735</v>
      </c>
      <c r="P327" s="488">
        <v>1.9419028597441691E-2</v>
      </c>
      <c r="Q327" s="451">
        <v>1810</v>
      </c>
      <c r="R327" s="480">
        <v>7.4231133603736982E-3</v>
      </c>
      <c r="S327" s="475">
        <v>28000</v>
      </c>
      <c r="T327" s="513">
        <v>0.10737019710100468</v>
      </c>
    </row>
    <row r="328" spans="1:20" s="446" customFormat="1" ht="14.1" customHeight="1" x14ac:dyDescent="0.3">
      <c r="A328" s="638" t="s">
        <v>1073</v>
      </c>
      <c r="B328" s="452" t="s">
        <v>1074</v>
      </c>
      <c r="C328" s="452"/>
      <c r="D328" s="452" t="s">
        <v>1</v>
      </c>
      <c r="E328" s="639" t="s">
        <v>1070</v>
      </c>
      <c r="F328" s="621">
        <v>119375</v>
      </c>
      <c r="G328" s="475">
        <v>5187</v>
      </c>
      <c r="H328" s="480">
        <v>4.3451308900523559E-2</v>
      </c>
      <c r="I328" s="460">
        <v>3259</v>
      </c>
      <c r="J328" s="488">
        <v>2.7300523560209424E-2</v>
      </c>
      <c r="K328" s="460">
        <v>19418</v>
      </c>
      <c r="L328" s="495">
        <v>0.16266387434554974</v>
      </c>
      <c r="M328" s="460">
        <v>925</v>
      </c>
      <c r="N328" s="503">
        <v>7.7486910994764395E-3</v>
      </c>
      <c r="O328" s="507">
        <v>2770</v>
      </c>
      <c r="P328" s="488">
        <v>2.3204188481675391E-2</v>
      </c>
      <c r="Q328" s="451">
        <v>1212</v>
      </c>
      <c r="R328" s="480">
        <v>1.0152879581151833E-2</v>
      </c>
      <c r="S328" s="475">
        <v>17000</v>
      </c>
      <c r="T328" s="513">
        <v>0.14677948540839234</v>
      </c>
    </row>
    <row r="329" spans="1:20" s="446" customFormat="1" ht="14.1" customHeight="1" x14ac:dyDescent="0.3">
      <c r="A329" s="638" t="s">
        <v>1075</v>
      </c>
      <c r="B329" s="452" t="s">
        <v>1076</v>
      </c>
      <c r="C329" s="452"/>
      <c r="D329" s="452" t="s">
        <v>1</v>
      </c>
      <c r="E329" s="639" t="s">
        <v>1070</v>
      </c>
      <c r="F329" s="621">
        <v>88520</v>
      </c>
      <c r="G329" s="475">
        <v>4356</v>
      </c>
      <c r="H329" s="480">
        <v>4.9209218255761411E-2</v>
      </c>
      <c r="I329" s="460">
        <v>2566</v>
      </c>
      <c r="J329" s="488">
        <v>2.8987799367374605E-2</v>
      </c>
      <c r="K329" s="460">
        <v>15453</v>
      </c>
      <c r="L329" s="495">
        <v>0.17457071848169906</v>
      </c>
      <c r="M329" s="460">
        <v>926</v>
      </c>
      <c r="N329" s="503">
        <v>1.0460912788070492E-2</v>
      </c>
      <c r="O329" s="507">
        <v>2473</v>
      </c>
      <c r="P329" s="488">
        <v>2.7937189335743334E-2</v>
      </c>
      <c r="Q329" s="451">
        <v>855</v>
      </c>
      <c r="R329" s="480">
        <v>9.6588341617713513E-3</v>
      </c>
      <c r="S329" s="475">
        <v>14000</v>
      </c>
      <c r="T329" s="513">
        <v>0.16387685824651763</v>
      </c>
    </row>
    <row r="330" spans="1:20" s="446" customFormat="1" ht="14.1" customHeight="1" x14ac:dyDescent="0.3">
      <c r="A330" s="638" t="s">
        <v>1077</v>
      </c>
      <c r="B330" s="452" t="s">
        <v>1078</v>
      </c>
      <c r="C330" s="452"/>
      <c r="D330" s="452" t="s">
        <v>1</v>
      </c>
      <c r="E330" s="639" t="s">
        <v>1070</v>
      </c>
      <c r="F330" s="621">
        <v>560720</v>
      </c>
      <c r="G330" s="475">
        <v>14611</v>
      </c>
      <c r="H330" s="480">
        <v>2.6057568840062776E-2</v>
      </c>
      <c r="I330" s="460">
        <v>9678</v>
      </c>
      <c r="J330" s="488">
        <v>1.7259951490940218E-2</v>
      </c>
      <c r="K330" s="460">
        <v>57724</v>
      </c>
      <c r="L330" s="495">
        <v>0.10294621201312598</v>
      </c>
      <c r="M330" s="460">
        <v>3201</v>
      </c>
      <c r="N330" s="503">
        <v>5.7087316307604507E-3</v>
      </c>
      <c r="O330" s="507">
        <v>8036</v>
      </c>
      <c r="P330" s="488">
        <v>1.4331573690968755E-2</v>
      </c>
      <c r="Q330" s="451">
        <v>3314</v>
      </c>
      <c r="R330" s="480">
        <v>5.9102582394064771E-3</v>
      </c>
      <c r="S330" s="475">
        <v>48000</v>
      </c>
      <c r="T330" s="513">
        <v>9.0974565027860957E-2</v>
      </c>
    </row>
    <row r="331" spans="1:20" s="446" customFormat="1" ht="14.1" customHeight="1" x14ac:dyDescent="0.3">
      <c r="A331" s="638" t="s">
        <v>1079</v>
      </c>
      <c r="B331" s="452" t="s">
        <v>1080</v>
      </c>
      <c r="C331" s="452"/>
      <c r="D331" s="452" t="s">
        <v>1</v>
      </c>
      <c r="E331" s="639" t="s">
        <v>1070</v>
      </c>
      <c r="F331" s="621">
        <v>57227</v>
      </c>
      <c r="G331" s="475">
        <v>2575</v>
      </c>
      <c r="H331" s="480">
        <v>4.4996243032135182E-2</v>
      </c>
      <c r="I331" s="460">
        <v>1427</v>
      </c>
      <c r="J331" s="488">
        <v>2.4935782060915301E-2</v>
      </c>
      <c r="K331" s="460">
        <v>8881</v>
      </c>
      <c r="L331" s="495">
        <v>0.15518898422073496</v>
      </c>
      <c r="M331" s="460">
        <v>547</v>
      </c>
      <c r="N331" s="503">
        <v>9.5584252188652217E-3</v>
      </c>
      <c r="O331" s="507">
        <v>1106</v>
      </c>
      <c r="P331" s="488">
        <v>1.932654166739476E-2</v>
      </c>
      <c r="Q331" s="451">
        <v>534</v>
      </c>
      <c r="R331" s="480">
        <v>9.3312597200622092E-3</v>
      </c>
      <c r="S331" s="475">
        <v>7700</v>
      </c>
      <c r="T331" s="513">
        <v>0.15012673035679469</v>
      </c>
    </row>
    <row r="332" spans="1:20" s="446" customFormat="1" ht="14.1" customHeight="1" x14ac:dyDescent="0.3">
      <c r="A332" s="638" t="s">
        <v>1081</v>
      </c>
      <c r="B332" s="452" t="s">
        <v>1082</v>
      </c>
      <c r="C332" s="452"/>
      <c r="D332" s="452" t="s">
        <v>1</v>
      </c>
      <c r="E332" s="639" t="s">
        <v>1070</v>
      </c>
      <c r="F332" s="621">
        <v>153936</v>
      </c>
      <c r="G332" s="475">
        <v>7628</v>
      </c>
      <c r="H332" s="480">
        <v>4.9553061012368775E-2</v>
      </c>
      <c r="I332" s="460">
        <v>4085</v>
      </c>
      <c r="J332" s="488">
        <v>2.6537002390603887E-2</v>
      </c>
      <c r="K332" s="460">
        <v>26264</v>
      </c>
      <c r="L332" s="495">
        <v>0.1706163600457333</v>
      </c>
      <c r="M332" s="460">
        <v>1351</v>
      </c>
      <c r="N332" s="503">
        <v>8.7763745972352144E-3</v>
      </c>
      <c r="O332" s="507">
        <v>4062</v>
      </c>
      <c r="P332" s="488">
        <v>2.6387589647645773E-2</v>
      </c>
      <c r="Q332" s="451">
        <v>1516</v>
      </c>
      <c r="R332" s="480">
        <v>9.8482486228042825E-3</v>
      </c>
      <c r="S332" s="475">
        <v>23000</v>
      </c>
      <c r="T332" s="513">
        <v>0.15510149032301571</v>
      </c>
    </row>
    <row r="333" spans="1:20" s="446" customFormat="1" ht="14.1" customHeight="1" x14ac:dyDescent="0.3">
      <c r="A333" s="638" t="s">
        <v>1083</v>
      </c>
      <c r="B333" s="452" t="s">
        <v>1084</v>
      </c>
      <c r="C333" s="452"/>
      <c r="D333" s="452" t="s">
        <v>1</v>
      </c>
      <c r="E333" s="639" t="s">
        <v>1070</v>
      </c>
      <c r="F333" s="621">
        <v>162650</v>
      </c>
      <c r="G333" s="475">
        <v>6178</v>
      </c>
      <c r="H333" s="480">
        <v>3.7983399938518292E-2</v>
      </c>
      <c r="I333" s="460">
        <v>3857</v>
      </c>
      <c r="J333" s="488">
        <v>2.3713495235167539E-2</v>
      </c>
      <c r="K333" s="460">
        <v>21824</v>
      </c>
      <c r="L333" s="495">
        <v>0.13417768213956349</v>
      </c>
      <c r="M333" s="460">
        <v>1711</v>
      </c>
      <c r="N333" s="503">
        <v>1.0519520442668306E-2</v>
      </c>
      <c r="O333" s="507">
        <v>2954</v>
      </c>
      <c r="P333" s="488">
        <v>1.8161696895173687E-2</v>
      </c>
      <c r="Q333" s="451">
        <v>1799</v>
      </c>
      <c r="R333" s="480">
        <v>1.1060559483553643E-2</v>
      </c>
      <c r="S333" s="475">
        <v>21000</v>
      </c>
      <c r="T333" s="513">
        <v>0.14111006585136407</v>
      </c>
    </row>
    <row r="334" spans="1:20" s="446" customFormat="1" ht="14.1" customHeight="1" x14ac:dyDescent="0.3">
      <c r="A334" s="638" t="s">
        <v>1085</v>
      </c>
      <c r="B334" s="452" t="s">
        <v>1086</v>
      </c>
      <c r="C334" s="452"/>
      <c r="D334" s="452" t="s">
        <v>1</v>
      </c>
      <c r="E334" s="639" t="s">
        <v>1070</v>
      </c>
      <c r="F334" s="621">
        <v>128473</v>
      </c>
      <c r="G334" s="475">
        <v>6383</v>
      </c>
      <c r="H334" s="480">
        <v>4.9683591104745746E-2</v>
      </c>
      <c r="I334" s="460">
        <v>3583</v>
      </c>
      <c r="J334" s="488">
        <v>2.7889128455006112E-2</v>
      </c>
      <c r="K334" s="460">
        <v>21727</v>
      </c>
      <c r="L334" s="495">
        <v>0.16911724642531895</v>
      </c>
      <c r="M334" s="460">
        <v>1577</v>
      </c>
      <c r="N334" s="503">
        <v>1.2274952713799787E-2</v>
      </c>
      <c r="O334" s="507">
        <v>2695</v>
      </c>
      <c r="P334" s="488">
        <v>2.0977170300374399E-2</v>
      </c>
      <c r="Q334" s="451">
        <v>1408</v>
      </c>
      <c r="R334" s="480">
        <v>1.0959501218154788E-2</v>
      </c>
      <c r="S334" s="475">
        <v>20000</v>
      </c>
      <c r="T334" s="513">
        <v>0.16447368421052633</v>
      </c>
    </row>
    <row r="335" spans="1:20" s="446" customFormat="1" ht="14.1" customHeight="1" x14ac:dyDescent="0.3">
      <c r="A335" s="638" t="s">
        <v>1087</v>
      </c>
      <c r="B335" s="452" t="s">
        <v>1088</v>
      </c>
      <c r="C335" s="452"/>
      <c r="D335" s="452" t="s">
        <v>1</v>
      </c>
      <c r="E335" s="639" t="s">
        <v>1070</v>
      </c>
      <c r="F335" s="621">
        <v>107645</v>
      </c>
      <c r="G335" s="475">
        <v>4359</v>
      </c>
      <c r="H335" s="480">
        <v>4.0494217102512893E-2</v>
      </c>
      <c r="I335" s="460">
        <v>2526</v>
      </c>
      <c r="J335" s="488">
        <v>2.3466022574202237E-2</v>
      </c>
      <c r="K335" s="460">
        <v>16128</v>
      </c>
      <c r="L335" s="495">
        <v>0.14982581634074968</v>
      </c>
      <c r="M335" s="460">
        <v>1032</v>
      </c>
      <c r="N335" s="503">
        <v>9.5870686051372569E-3</v>
      </c>
      <c r="O335" s="507">
        <v>2626</v>
      </c>
      <c r="P335" s="488">
        <v>2.4395002090203909E-2</v>
      </c>
      <c r="Q335" s="451">
        <v>606</v>
      </c>
      <c r="R335" s="480">
        <v>5.629615866970133E-3</v>
      </c>
      <c r="S335" s="475">
        <v>14000</v>
      </c>
      <c r="T335" s="513">
        <v>0.12873563218390804</v>
      </c>
    </row>
    <row r="336" spans="1:20" s="446" customFormat="1" ht="14.1" customHeight="1" x14ac:dyDescent="0.3">
      <c r="A336" s="638" t="s">
        <v>1089</v>
      </c>
      <c r="B336" s="452" t="s">
        <v>1090</v>
      </c>
      <c r="C336" s="452"/>
      <c r="D336" s="452" t="s">
        <v>1</v>
      </c>
      <c r="E336" s="639" t="s">
        <v>1070</v>
      </c>
      <c r="F336" s="621">
        <v>111007</v>
      </c>
      <c r="G336" s="475">
        <v>4359</v>
      </c>
      <c r="H336" s="480">
        <v>3.9267793922905761E-2</v>
      </c>
      <c r="I336" s="460">
        <v>2686</v>
      </c>
      <c r="J336" s="488">
        <v>2.4196672281928167E-2</v>
      </c>
      <c r="K336" s="460">
        <v>16022</v>
      </c>
      <c r="L336" s="495">
        <v>0.14433324024611061</v>
      </c>
      <c r="M336" s="460">
        <v>986</v>
      </c>
      <c r="N336" s="503">
        <v>8.8823227364040105E-3</v>
      </c>
      <c r="O336" s="507">
        <v>2343</v>
      </c>
      <c r="P336" s="488">
        <v>2.1106777050095941E-2</v>
      </c>
      <c r="Q336" s="451">
        <v>936</v>
      </c>
      <c r="R336" s="480">
        <v>8.4319006909474182E-3</v>
      </c>
      <c r="S336" s="475">
        <v>14000</v>
      </c>
      <c r="T336" s="513">
        <v>0.12974976830398516</v>
      </c>
    </row>
    <row r="337" spans="1:20" s="446" customFormat="1" ht="14.1" customHeight="1" x14ac:dyDescent="0.3">
      <c r="A337" s="638" t="s">
        <v>1091</v>
      </c>
      <c r="B337" s="452" t="s">
        <v>1092</v>
      </c>
      <c r="C337" s="452"/>
      <c r="D337" s="452" t="s">
        <v>1</v>
      </c>
      <c r="E337" s="639" t="s">
        <v>1070</v>
      </c>
      <c r="F337" s="621">
        <v>108788</v>
      </c>
      <c r="G337" s="475">
        <v>3870</v>
      </c>
      <c r="H337" s="480">
        <v>3.5573776519469059E-2</v>
      </c>
      <c r="I337" s="460">
        <v>2265</v>
      </c>
      <c r="J337" s="488">
        <v>2.0820311063720263E-2</v>
      </c>
      <c r="K337" s="460">
        <v>13506</v>
      </c>
      <c r="L337" s="495">
        <v>0.12414972239585248</v>
      </c>
      <c r="M337" s="460">
        <v>870</v>
      </c>
      <c r="N337" s="503">
        <v>7.9972055741442064E-3</v>
      </c>
      <c r="O337" s="507">
        <v>1932</v>
      </c>
      <c r="P337" s="488">
        <v>1.7759311688789206E-2</v>
      </c>
      <c r="Q337" s="451">
        <v>608</v>
      </c>
      <c r="R337" s="480">
        <v>5.5888517115858368E-3</v>
      </c>
      <c r="S337" s="475">
        <v>12000</v>
      </c>
      <c r="T337" s="513">
        <v>0.12492192379762648</v>
      </c>
    </row>
    <row r="338" spans="1:20" s="446" customFormat="1" ht="14.1" customHeight="1" x14ac:dyDescent="0.3">
      <c r="A338" s="638" t="s">
        <v>1093</v>
      </c>
      <c r="B338" s="452" t="s">
        <v>1094</v>
      </c>
      <c r="C338" s="452"/>
      <c r="D338" s="452" t="s">
        <v>1</v>
      </c>
      <c r="E338" s="639" t="s">
        <v>1070</v>
      </c>
      <c r="F338" s="621">
        <v>162976</v>
      </c>
      <c r="G338" s="475">
        <v>7045</v>
      </c>
      <c r="H338" s="480">
        <v>4.3227223640290593E-2</v>
      </c>
      <c r="I338" s="460">
        <v>3633</v>
      </c>
      <c r="J338" s="488">
        <v>2.2291625760848224E-2</v>
      </c>
      <c r="K338" s="460">
        <v>24526</v>
      </c>
      <c r="L338" s="495">
        <v>0.15048841547221678</v>
      </c>
      <c r="M338" s="460">
        <v>1307</v>
      </c>
      <c r="N338" s="503">
        <v>8.0195857058708037E-3</v>
      </c>
      <c r="O338" s="507">
        <v>2962</v>
      </c>
      <c r="P338" s="488">
        <v>1.8174455134498332E-2</v>
      </c>
      <c r="Q338" s="451">
        <v>1364</v>
      </c>
      <c r="R338" s="480">
        <v>8.3693304535637156E-3</v>
      </c>
      <c r="S338" s="475">
        <v>20000</v>
      </c>
      <c r="T338" s="513">
        <v>0.12456402590931739</v>
      </c>
    </row>
    <row r="339" spans="1:20" s="446" customFormat="1" ht="14.1" customHeight="1" x14ac:dyDescent="0.3">
      <c r="A339" s="638" t="s">
        <v>1095</v>
      </c>
      <c r="B339" s="452" t="s">
        <v>1096</v>
      </c>
      <c r="C339" s="452"/>
      <c r="D339" s="452" t="s">
        <v>1</v>
      </c>
      <c r="E339" s="639" t="s">
        <v>1070</v>
      </c>
      <c r="F339" s="621">
        <v>383447</v>
      </c>
      <c r="G339" s="475">
        <v>14913</v>
      </c>
      <c r="H339" s="480">
        <v>3.8891945953417294E-2</v>
      </c>
      <c r="I339" s="460">
        <v>9670</v>
      </c>
      <c r="J339" s="488">
        <v>2.5218609090695714E-2</v>
      </c>
      <c r="K339" s="460">
        <v>59182</v>
      </c>
      <c r="L339" s="495">
        <v>0.15434206031081218</v>
      </c>
      <c r="M339" s="460">
        <v>3068</v>
      </c>
      <c r="N339" s="503">
        <v>8.0011057590749172E-3</v>
      </c>
      <c r="O339" s="507">
        <v>6968</v>
      </c>
      <c r="P339" s="488">
        <v>1.817200291044134E-2</v>
      </c>
      <c r="Q339" s="451">
        <v>3690</v>
      </c>
      <c r="R339" s="480">
        <v>9.6232334586005362E-3</v>
      </c>
      <c r="S339" s="475">
        <v>48000</v>
      </c>
      <c r="T339" s="513">
        <v>0.12829765054927431</v>
      </c>
    </row>
    <row r="340" spans="1:20" s="446" customFormat="1" ht="14.1" customHeight="1" x14ac:dyDescent="0.3">
      <c r="A340" s="638" t="s">
        <v>1097</v>
      </c>
      <c r="B340" s="452" t="s">
        <v>1098</v>
      </c>
      <c r="C340" s="452"/>
      <c r="D340" s="452" t="s">
        <v>1</v>
      </c>
      <c r="E340" s="639" t="s">
        <v>1070</v>
      </c>
      <c r="F340" s="621">
        <v>728969</v>
      </c>
      <c r="G340" s="475">
        <v>24945</v>
      </c>
      <c r="H340" s="480">
        <v>3.4219562148733347E-2</v>
      </c>
      <c r="I340" s="460">
        <v>14482</v>
      </c>
      <c r="J340" s="488">
        <v>1.9866414072477703E-2</v>
      </c>
      <c r="K340" s="460">
        <v>79113</v>
      </c>
      <c r="L340" s="495">
        <v>0.10852724875817764</v>
      </c>
      <c r="M340" s="460">
        <v>6047</v>
      </c>
      <c r="N340" s="503">
        <v>8.2952773026013452E-3</v>
      </c>
      <c r="O340" s="507">
        <v>10282</v>
      </c>
      <c r="P340" s="488">
        <v>1.4104852195360845E-2</v>
      </c>
      <c r="Q340" s="451">
        <v>5299</v>
      </c>
      <c r="R340" s="480">
        <v>7.2691705682957708E-3</v>
      </c>
      <c r="S340" s="475">
        <v>76000</v>
      </c>
      <c r="T340" s="513">
        <v>0.1195645333836763</v>
      </c>
    </row>
    <row r="341" spans="1:20" s="446" customFormat="1" ht="14.1" customHeight="1" x14ac:dyDescent="0.3">
      <c r="A341" s="638" t="s">
        <v>1099</v>
      </c>
      <c r="B341" s="452" t="s">
        <v>1100</v>
      </c>
      <c r="C341" s="452"/>
      <c r="D341" s="452" t="s">
        <v>1</v>
      </c>
      <c r="E341" s="639" t="s">
        <v>1070</v>
      </c>
      <c r="F341" s="621">
        <v>240679</v>
      </c>
      <c r="G341" s="475">
        <v>10741</v>
      </c>
      <c r="H341" s="480">
        <v>4.4627906880118334E-2</v>
      </c>
      <c r="I341" s="460">
        <v>6149</v>
      </c>
      <c r="J341" s="488">
        <v>2.5548552221008065E-2</v>
      </c>
      <c r="K341" s="460">
        <v>36574</v>
      </c>
      <c r="L341" s="495">
        <v>0.15196174157280029</v>
      </c>
      <c r="M341" s="460">
        <v>2403</v>
      </c>
      <c r="N341" s="503">
        <v>9.9842528845474673E-3</v>
      </c>
      <c r="O341" s="507">
        <v>5520</v>
      </c>
      <c r="P341" s="488">
        <v>2.2935112743529763E-2</v>
      </c>
      <c r="Q341" s="451">
        <v>2468</v>
      </c>
      <c r="R341" s="480">
        <v>1.0254322146925988E-2</v>
      </c>
      <c r="S341" s="475">
        <v>34000</v>
      </c>
      <c r="T341" s="513">
        <v>0.1444165994138385</v>
      </c>
    </row>
    <row r="342" spans="1:20" s="446" customFormat="1" ht="14.1" customHeight="1" x14ac:dyDescent="0.3">
      <c r="A342" s="638" t="s">
        <v>1101</v>
      </c>
      <c r="B342" s="452" t="s">
        <v>1102</v>
      </c>
      <c r="C342" s="452"/>
      <c r="D342" s="452" t="s">
        <v>1</v>
      </c>
      <c r="E342" s="639" t="s">
        <v>1070</v>
      </c>
      <c r="F342" s="621">
        <v>80774</v>
      </c>
      <c r="G342" s="475">
        <v>4194</v>
      </c>
      <c r="H342" s="480">
        <v>5.1922648376952978E-2</v>
      </c>
      <c r="I342" s="460">
        <v>2532</v>
      </c>
      <c r="J342" s="488">
        <v>3.134672047936217E-2</v>
      </c>
      <c r="K342" s="460">
        <v>12688</v>
      </c>
      <c r="L342" s="495">
        <v>0.15708024859484487</v>
      </c>
      <c r="M342" s="460">
        <v>815</v>
      </c>
      <c r="N342" s="503">
        <v>1.0089880407061678E-2</v>
      </c>
      <c r="O342" s="507">
        <v>1696</v>
      </c>
      <c r="P342" s="488">
        <v>2.0996855423774979E-2</v>
      </c>
      <c r="Q342" s="451">
        <v>888</v>
      </c>
      <c r="R342" s="480">
        <v>1.0993636566221805E-2</v>
      </c>
      <c r="S342" s="475">
        <v>13000</v>
      </c>
      <c r="T342" s="513">
        <v>0.16869971450817545</v>
      </c>
    </row>
    <row r="343" spans="1:20" s="446" customFormat="1" ht="14.1" customHeight="1" x14ac:dyDescent="0.3">
      <c r="A343" s="638" t="s">
        <v>1103</v>
      </c>
      <c r="B343" s="452" t="s">
        <v>1104</v>
      </c>
      <c r="C343" s="452"/>
      <c r="D343" s="452" t="s">
        <v>1</v>
      </c>
      <c r="E343" s="639" t="s">
        <v>1070</v>
      </c>
      <c r="F343" s="621">
        <v>96612</v>
      </c>
      <c r="G343" s="475">
        <v>3885</v>
      </c>
      <c r="H343" s="480">
        <v>4.02123959756552E-2</v>
      </c>
      <c r="I343" s="460">
        <v>2317</v>
      </c>
      <c r="J343" s="488">
        <v>2.3982528050345713E-2</v>
      </c>
      <c r="K343" s="460">
        <v>13821</v>
      </c>
      <c r="L343" s="495">
        <v>0.14305676313501428</v>
      </c>
      <c r="M343" s="460">
        <v>954</v>
      </c>
      <c r="N343" s="503">
        <v>9.8745497453732456E-3</v>
      </c>
      <c r="O343" s="507">
        <v>1843</v>
      </c>
      <c r="P343" s="488">
        <v>1.9076305220883535E-2</v>
      </c>
      <c r="Q343" s="451">
        <v>936</v>
      </c>
      <c r="R343" s="480">
        <v>9.6882374860265807E-3</v>
      </c>
      <c r="S343" s="475">
        <v>12000</v>
      </c>
      <c r="T343" s="513">
        <v>0.1288244766505636</v>
      </c>
    </row>
    <row r="344" spans="1:20" s="446" customFormat="1" ht="14.1" customHeight="1" x14ac:dyDescent="0.3">
      <c r="A344" s="638" t="s">
        <v>1105</v>
      </c>
      <c r="B344" s="452" t="s">
        <v>1106</v>
      </c>
      <c r="C344" s="452"/>
      <c r="D344" s="452" t="s">
        <v>1</v>
      </c>
      <c r="E344" s="639" t="s">
        <v>1070</v>
      </c>
      <c r="F344" s="621">
        <v>93430</v>
      </c>
      <c r="G344" s="475">
        <v>3912</v>
      </c>
      <c r="H344" s="480">
        <v>4.1870919404902063E-2</v>
      </c>
      <c r="I344" s="460">
        <v>2292</v>
      </c>
      <c r="J344" s="488">
        <v>2.4531734988761638E-2</v>
      </c>
      <c r="K344" s="460">
        <v>14219</v>
      </c>
      <c r="L344" s="495">
        <v>0.1521888044525313</v>
      </c>
      <c r="M344" s="460">
        <v>1029</v>
      </c>
      <c r="N344" s="503">
        <v>1.1013593064326234E-2</v>
      </c>
      <c r="O344" s="507">
        <v>2081</v>
      </c>
      <c r="P344" s="488">
        <v>2.2273359734560634E-2</v>
      </c>
      <c r="Q344" s="451">
        <v>824</v>
      </c>
      <c r="R344" s="480">
        <v>8.8194370116664884E-3</v>
      </c>
      <c r="S344" s="475">
        <v>13000</v>
      </c>
      <c r="T344" s="513">
        <v>0.13582697732734303</v>
      </c>
    </row>
    <row r="345" spans="1:20" s="446" customFormat="1" ht="14.1" customHeight="1" x14ac:dyDescent="0.3">
      <c r="A345" s="638" t="s">
        <v>1107</v>
      </c>
      <c r="B345" s="452" t="s">
        <v>1171</v>
      </c>
      <c r="C345" s="452"/>
      <c r="D345" s="452" t="s">
        <v>1</v>
      </c>
      <c r="E345" s="639" t="s">
        <v>1070</v>
      </c>
      <c r="F345" s="621">
        <v>26845</v>
      </c>
      <c r="G345" s="475">
        <v>1508</v>
      </c>
      <c r="H345" s="480">
        <v>5.6174334140435836E-2</v>
      </c>
      <c r="I345" s="460">
        <v>725</v>
      </c>
      <c r="J345" s="488">
        <v>2.7006891413671075E-2</v>
      </c>
      <c r="K345" s="460">
        <v>5216</v>
      </c>
      <c r="L345" s="495">
        <v>0.19430061463959769</v>
      </c>
      <c r="M345" s="460">
        <v>461</v>
      </c>
      <c r="N345" s="503">
        <v>1.7172657850623951E-2</v>
      </c>
      <c r="O345" s="507">
        <v>855</v>
      </c>
      <c r="P345" s="488">
        <v>3.1849506425777614E-2</v>
      </c>
      <c r="Q345" s="451">
        <v>412</v>
      </c>
      <c r="R345" s="480">
        <v>1.5347364499906873E-2</v>
      </c>
      <c r="S345" s="475">
        <v>4900</v>
      </c>
      <c r="T345" s="513">
        <v>0.18490566037735848</v>
      </c>
    </row>
    <row r="346" spans="1:20" s="446" customFormat="1" ht="14.1" customHeight="1" x14ac:dyDescent="0.3">
      <c r="A346" s="638" t="s">
        <v>1108</v>
      </c>
      <c r="B346" s="452" t="s">
        <v>1109</v>
      </c>
      <c r="C346" s="452"/>
      <c r="D346" s="452" t="s">
        <v>1</v>
      </c>
      <c r="E346" s="639" t="s">
        <v>1070</v>
      </c>
      <c r="F346" s="621">
        <v>139738</v>
      </c>
      <c r="G346" s="475">
        <v>6785</v>
      </c>
      <c r="H346" s="480">
        <v>4.8555153215302925E-2</v>
      </c>
      <c r="I346" s="460">
        <v>3976</v>
      </c>
      <c r="J346" s="488">
        <v>2.8453248221671987E-2</v>
      </c>
      <c r="K346" s="460">
        <v>22330</v>
      </c>
      <c r="L346" s="495">
        <v>0.15979905251255921</v>
      </c>
      <c r="M346" s="460">
        <v>1196</v>
      </c>
      <c r="N346" s="503">
        <v>8.5588744650703461E-3</v>
      </c>
      <c r="O346" s="507">
        <v>2927</v>
      </c>
      <c r="P346" s="488">
        <v>2.0946342440853596E-2</v>
      </c>
      <c r="Q346" s="451">
        <v>1387</v>
      </c>
      <c r="R346" s="480">
        <v>9.9257181296426161E-3</v>
      </c>
      <c r="S346" s="475">
        <v>20000</v>
      </c>
      <c r="T346" s="513">
        <v>0.148975791433892</v>
      </c>
    </row>
    <row r="347" spans="1:20" s="446" customFormat="1" ht="14.1" customHeight="1" x14ac:dyDescent="0.3">
      <c r="A347" s="638" t="s">
        <v>1110</v>
      </c>
      <c r="B347" s="452" t="s">
        <v>1111</v>
      </c>
      <c r="C347" s="452"/>
      <c r="D347" s="452" t="s">
        <v>1</v>
      </c>
      <c r="E347" s="639" t="s">
        <v>1070</v>
      </c>
      <c r="F347" s="621">
        <v>348341</v>
      </c>
      <c r="G347" s="475">
        <v>14667</v>
      </c>
      <c r="H347" s="480">
        <v>4.2105293376318034E-2</v>
      </c>
      <c r="I347" s="460">
        <v>7520</v>
      </c>
      <c r="J347" s="488">
        <v>2.1588041602912091E-2</v>
      </c>
      <c r="K347" s="460">
        <v>48045</v>
      </c>
      <c r="L347" s="495">
        <v>0.13792519399094566</v>
      </c>
      <c r="M347" s="460">
        <v>2373</v>
      </c>
      <c r="N347" s="503">
        <v>6.8122902558125512E-3</v>
      </c>
      <c r="O347" s="507">
        <v>5953</v>
      </c>
      <c r="P347" s="488">
        <v>1.7089576018901018E-2</v>
      </c>
      <c r="Q347" s="451">
        <v>2835</v>
      </c>
      <c r="R347" s="480">
        <v>8.1385768542893318E-3</v>
      </c>
      <c r="S347" s="475">
        <v>42000</v>
      </c>
      <c r="T347" s="513">
        <v>0.12311660901682593</v>
      </c>
    </row>
    <row r="348" spans="1:20" s="446" customFormat="1" ht="14.1" customHeight="1" x14ac:dyDescent="0.3">
      <c r="A348" s="638" t="s">
        <v>1112</v>
      </c>
      <c r="B348" s="452" t="s">
        <v>1113</v>
      </c>
      <c r="C348" s="452"/>
      <c r="D348" s="452" t="s">
        <v>1</v>
      </c>
      <c r="E348" s="639" t="s">
        <v>1070</v>
      </c>
      <c r="F348" s="621">
        <v>21739</v>
      </c>
      <c r="G348" s="475">
        <v>845</v>
      </c>
      <c r="H348" s="480">
        <v>3.8870233221399327E-2</v>
      </c>
      <c r="I348" s="460">
        <v>450</v>
      </c>
      <c r="J348" s="488">
        <v>2.0700124200745205E-2</v>
      </c>
      <c r="K348" s="460">
        <v>3557</v>
      </c>
      <c r="L348" s="495">
        <v>0.16362298173789042</v>
      </c>
      <c r="M348" s="460">
        <v>191</v>
      </c>
      <c r="N348" s="503">
        <v>8.7860527163162987E-3</v>
      </c>
      <c r="O348" s="507">
        <v>492</v>
      </c>
      <c r="P348" s="488">
        <v>2.2632135792814756E-2</v>
      </c>
      <c r="Q348" s="451">
        <v>158</v>
      </c>
      <c r="R348" s="480">
        <v>7.2680436082616495E-3</v>
      </c>
      <c r="S348" s="475">
        <v>2600</v>
      </c>
      <c r="T348" s="513">
        <v>0.11607142857142858</v>
      </c>
    </row>
    <row r="349" spans="1:20" s="446" customFormat="1" ht="14.1" customHeight="1" x14ac:dyDescent="0.3">
      <c r="A349" s="638" t="s">
        <v>1114</v>
      </c>
      <c r="B349" s="452" t="s">
        <v>1115</v>
      </c>
      <c r="C349" s="452"/>
      <c r="D349" s="452" t="s">
        <v>1</v>
      </c>
      <c r="E349" s="639" t="s">
        <v>1070</v>
      </c>
      <c r="F349" s="621">
        <v>148293</v>
      </c>
      <c r="G349" s="475">
        <v>5741</v>
      </c>
      <c r="H349" s="480">
        <v>3.8713897486732346E-2</v>
      </c>
      <c r="I349" s="460">
        <v>3859</v>
      </c>
      <c r="J349" s="488">
        <v>2.6022806201236742E-2</v>
      </c>
      <c r="K349" s="460">
        <v>22293</v>
      </c>
      <c r="L349" s="495">
        <v>0.15033076409540572</v>
      </c>
      <c r="M349" s="460">
        <v>1398</v>
      </c>
      <c r="N349" s="503">
        <v>9.4272824745604989E-3</v>
      </c>
      <c r="O349" s="507">
        <v>3782</v>
      </c>
      <c r="P349" s="488">
        <v>2.5503563890406155E-2</v>
      </c>
      <c r="Q349" s="451">
        <v>1214</v>
      </c>
      <c r="R349" s="480">
        <v>8.1864956538744236E-3</v>
      </c>
      <c r="S349" s="475">
        <v>20000</v>
      </c>
      <c r="T349" s="513">
        <v>0.13165690211309328</v>
      </c>
    </row>
    <row r="350" spans="1:20" s="446" customFormat="1" ht="14.1" customHeight="1" x14ac:dyDescent="0.3">
      <c r="A350" s="638" t="s">
        <v>1116</v>
      </c>
      <c r="B350" s="452" t="s">
        <v>1117</v>
      </c>
      <c r="C350" s="452"/>
      <c r="D350" s="452" t="s">
        <v>1</v>
      </c>
      <c r="E350" s="639" t="s">
        <v>1070</v>
      </c>
      <c r="F350" s="621">
        <v>182675</v>
      </c>
      <c r="G350" s="475">
        <v>8007</v>
      </c>
      <c r="H350" s="480">
        <v>4.3831941973450118E-2</v>
      </c>
      <c r="I350" s="460">
        <v>4126</v>
      </c>
      <c r="J350" s="488">
        <v>2.2586560832078828E-2</v>
      </c>
      <c r="K350" s="460">
        <v>26466</v>
      </c>
      <c r="L350" s="495">
        <v>0.1448802518133297</v>
      </c>
      <c r="M350" s="460">
        <v>1873</v>
      </c>
      <c r="N350" s="503">
        <v>1.0253181880388668E-2</v>
      </c>
      <c r="O350" s="507">
        <v>3659</v>
      </c>
      <c r="P350" s="488">
        <v>2.0030108115505679E-2</v>
      </c>
      <c r="Q350" s="451">
        <v>1513</v>
      </c>
      <c r="R350" s="480">
        <v>8.2824688654714665E-3</v>
      </c>
      <c r="S350" s="475">
        <v>24000</v>
      </c>
      <c r="T350" s="513">
        <v>0.13378672166787448</v>
      </c>
    </row>
    <row r="351" spans="1:20" s="446" customFormat="1" ht="14.1" customHeight="1" x14ac:dyDescent="0.3">
      <c r="A351" s="638" t="s">
        <v>1118</v>
      </c>
      <c r="B351" s="452" t="s">
        <v>1119</v>
      </c>
      <c r="C351" s="452"/>
      <c r="D351" s="452" t="s">
        <v>1</v>
      </c>
      <c r="E351" s="639" t="s">
        <v>1070</v>
      </c>
      <c r="F351" s="621">
        <v>119046</v>
      </c>
      <c r="G351" s="475">
        <v>5537</v>
      </c>
      <c r="H351" s="480">
        <v>4.6511432555482755E-2</v>
      </c>
      <c r="I351" s="460">
        <v>3413</v>
      </c>
      <c r="J351" s="488">
        <v>2.8669589906422727E-2</v>
      </c>
      <c r="K351" s="460">
        <v>17992</v>
      </c>
      <c r="L351" s="495">
        <v>0.1511348554340339</v>
      </c>
      <c r="M351" s="460">
        <v>1126</v>
      </c>
      <c r="N351" s="503">
        <v>9.4585286359894494E-3</v>
      </c>
      <c r="O351" s="507">
        <v>2890</v>
      </c>
      <c r="P351" s="488">
        <v>2.4276330158090151E-2</v>
      </c>
      <c r="Q351" s="451">
        <v>1074</v>
      </c>
      <c r="R351" s="480">
        <v>9.0217226954286585E-3</v>
      </c>
      <c r="S351" s="475">
        <v>18000</v>
      </c>
      <c r="T351" s="513">
        <v>0.15619576535925025</v>
      </c>
    </row>
    <row r="352" spans="1:20" s="446" customFormat="1" ht="14.1" customHeight="1" x14ac:dyDescent="0.3">
      <c r="A352" s="638" t="s">
        <v>1120</v>
      </c>
      <c r="B352" s="452" t="s">
        <v>1121</v>
      </c>
      <c r="C352" s="452"/>
      <c r="D352" s="452" t="s">
        <v>1</v>
      </c>
      <c r="E352" s="639" t="s">
        <v>1070</v>
      </c>
      <c r="F352" s="621">
        <v>22696</v>
      </c>
      <c r="G352" s="475">
        <v>788</v>
      </c>
      <c r="H352" s="480">
        <v>3.4719774409587595E-2</v>
      </c>
      <c r="I352" s="460">
        <v>431</v>
      </c>
      <c r="J352" s="488">
        <v>1.8990130419457175E-2</v>
      </c>
      <c r="K352" s="460">
        <v>3811</v>
      </c>
      <c r="L352" s="495">
        <v>0.16791505111032781</v>
      </c>
      <c r="M352" s="460">
        <v>297</v>
      </c>
      <c r="N352" s="503">
        <v>1.3086006344730349E-2</v>
      </c>
      <c r="O352" s="507">
        <v>557</v>
      </c>
      <c r="P352" s="488">
        <v>2.4541769474797321E-2</v>
      </c>
      <c r="Q352" s="451">
        <v>197</v>
      </c>
      <c r="R352" s="480">
        <v>8.6799436023968987E-3</v>
      </c>
      <c r="S352" s="475">
        <v>2800</v>
      </c>
      <c r="T352" s="513">
        <v>0.12243113248797552</v>
      </c>
    </row>
    <row r="353" spans="1:20" s="446" customFormat="1" ht="14.1" customHeight="1" x14ac:dyDescent="0.3">
      <c r="A353" s="638" t="s">
        <v>1122</v>
      </c>
      <c r="B353" s="452" t="s">
        <v>1123</v>
      </c>
      <c r="C353" s="452"/>
      <c r="D353" s="452" t="s">
        <v>1</v>
      </c>
      <c r="E353" s="639" t="s">
        <v>1070</v>
      </c>
      <c r="F353" s="621">
        <v>113913</v>
      </c>
      <c r="G353" s="475">
        <v>5975</v>
      </c>
      <c r="H353" s="480">
        <v>5.2452310096301566E-2</v>
      </c>
      <c r="I353" s="460">
        <v>3405</v>
      </c>
      <c r="J353" s="488">
        <v>2.9891232782913276E-2</v>
      </c>
      <c r="K353" s="460">
        <v>19491</v>
      </c>
      <c r="L353" s="495">
        <v>0.17110426378025334</v>
      </c>
      <c r="M353" s="460">
        <v>1168</v>
      </c>
      <c r="N353" s="503">
        <v>1.0253439028030163E-2</v>
      </c>
      <c r="O353" s="507">
        <v>2749</v>
      </c>
      <c r="P353" s="488">
        <v>2.413245195895113E-2</v>
      </c>
      <c r="Q353" s="451">
        <v>1243</v>
      </c>
      <c r="R353" s="480">
        <v>1.0911836225891688E-2</v>
      </c>
      <c r="S353" s="475">
        <v>18000</v>
      </c>
      <c r="T353" s="513">
        <v>0.16051364365971107</v>
      </c>
    </row>
    <row r="354" spans="1:20" s="446" customFormat="1" ht="14.1" customHeight="1" x14ac:dyDescent="0.3">
      <c r="A354" s="638" t="s">
        <v>1124</v>
      </c>
      <c r="B354" s="452" t="s">
        <v>1125</v>
      </c>
      <c r="C354" s="452"/>
      <c r="D354" s="452" t="s">
        <v>1</v>
      </c>
      <c r="E354" s="639" t="s">
        <v>1070</v>
      </c>
      <c r="F354" s="621">
        <v>335602</v>
      </c>
      <c r="G354" s="475">
        <v>14093</v>
      </c>
      <c r="H354" s="480">
        <v>4.1993194319461746E-2</v>
      </c>
      <c r="I354" s="460">
        <v>7777</v>
      </c>
      <c r="J354" s="488">
        <v>2.31732826383633E-2</v>
      </c>
      <c r="K354" s="460">
        <v>48601</v>
      </c>
      <c r="L354" s="495">
        <v>0.1448173729596367</v>
      </c>
      <c r="M354" s="460">
        <v>2412</v>
      </c>
      <c r="N354" s="503">
        <v>7.1870847015214449E-3</v>
      </c>
      <c r="O354" s="507">
        <v>6609</v>
      </c>
      <c r="P354" s="488">
        <v>1.9692969648571819E-2</v>
      </c>
      <c r="Q354" s="451">
        <v>2784</v>
      </c>
      <c r="R354" s="480">
        <v>8.2955405510098269E-3</v>
      </c>
      <c r="S354" s="475">
        <v>42000</v>
      </c>
      <c r="T354" s="513">
        <v>0.13091453151299795</v>
      </c>
    </row>
    <row r="355" spans="1:20" s="446" customFormat="1" ht="14.1" customHeight="1" x14ac:dyDescent="0.3">
      <c r="A355" s="638" t="s">
        <v>1126</v>
      </c>
      <c r="B355" s="452" t="s">
        <v>1127</v>
      </c>
      <c r="C355" s="452"/>
      <c r="D355" s="452" t="s">
        <v>1</v>
      </c>
      <c r="E355" s="639" t="s">
        <v>1070</v>
      </c>
      <c r="F355" s="621">
        <v>98046</v>
      </c>
      <c r="G355" s="475">
        <v>3513</v>
      </c>
      <c r="H355" s="480">
        <v>3.5830120555657548E-2</v>
      </c>
      <c r="I355" s="460">
        <v>1874</v>
      </c>
      <c r="J355" s="488">
        <v>1.9113477347367562E-2</v>
      </c>
      <c r="K355" s="460">
        <v>12528</v>
      </c>
      <c r="L355" s="495">
        <v>0.1277767578483569</v>
      </c>
      <c r="M355" s="460">
        <v>765</v>
      </c>
      <c r="N355" s="503">
        <v>7.8024600697631724E-3</v>
      </c>
      <c r="O355" s="507">
        <v>1757</v>
      </c>
      <c r="P355" s="488">
        <v>1.7920159924933194E-2</v>
      </c>
      <c r="Q355" s="451">
        <v>599</v>
      </c>
      <c r="R355" s="480">
        <v>6.109377231095608E-3</v>
      </c>
      <c r="S355" s="475">
        <v>11000</v>
      </c>
      <c r="T355" s="513">
        <v>0.116921768707483</v>
      </c>
    </row>
    <row r="356" spans="1:20" s="446" customFormat="1" ht="14.1" customHeight="1" x14ac:dyDescent="0.3">
      <c r="A356" s="638" t="s">
        <v>1128</v>
      </c>
      <c r="B356" s="452" t="s">
        <v>1129</v>
      </c>
      <c r="C356" s="452"/>
      <c r="D356" s="452" t="s">
        <v>1</v>
      </c>
      <c r="E356" s="639" t="s">
        <v>1070</v>
      </c>
      <c r="F356" s="621">
        <v>96129</v>
      </c>
      <c r="G356" s="475">
        <v>4367</v>
      </c>
      <c r="H356" s="480">
        <v>4.5428538734408969E-2</v>
      </c>
      <c r="I356" s="460">
        <v>2465</v>
      </c>
      <c r="J356" s="488">
        <v>2.5642626054572501E-2</v>
      </c>
      <c r="K356" s="460">
        <v>14424</v>
      </c>
      <c r="L356" s="495">
        <v>0.15004837249945385</v>
      </c>
      <c r="M356" s="460">
        <v>1165</v>
      </c>
      <c r="N356" s="503">
        <v>1.2119131583601202E-2</v>
      </c>
      <c r="O356" s="507">
        <v>2148</v>
      </c>
      <c r="P356" s="488">
        <v>2.2344973941266423E-2</v>
      </c>
      <c r="Q356" s="451">
        <v>1098</v>
      </c>
      <c r="R356" s="480">
        <v>1.1422151483943451E-2</v>
      </c>
      <c r="S356" s="475">
        <v>14000</v>
      </c>
      <c r="T356" s="513">
        <v>0.15847860538827258</v>
      </c>
    </row>
    <row r="357" spans="1:20" s="446" customFormat="1" ht="14.1" customHeight="1" x14ac:dyDescent="0.3">
      <c r="A357" s="638" t="s">
        <v>1130</v>
      </c>
      <c r="B357" s="452" t="s">
        <v>1131</v>
      </c>
      <c r="C357" s="452"/>
      <c r="D357" s="452" t="s">
        <v>1</v>
      </c>
      <c r="E357" s="639" t="s">
        <v>1070</v>
      </c>
      <c r="F357" s="621">
        <v>194520</v>
      </c>
      <c r="G357" s="475">
        <v>6880</v>
      </c>
      <c r="H357" s="480">
        <v>3.5369113715813284E-2</v>
      </c>
      <c r="I357" s="460">
        <v>4147</v>
      </c>
      <c r="J357" s="488">
        <v>2.1319144560970595E-2</v>
      </c>
      <c r="K357" s="460">
        <v>26467</v>
      </c>
      <c r="L357" s="495">
        <v>0.13606312975529508</v>
      </c>
      <c r="M357" s="460">
        <v>1297</v>
      </c>
      <c r="N357" s="503">
        <v>6.66769483857701E-3</v>
      </c>
      <c r="O357" s="507">
        <v>3070</v>
      </c>
      <c r="P357" s="488">
        <v>1.5782438823771335E-2</v>
      </c>
      <c r="Q357" s="451">
        <v>1615</v>
      </c>
      <c r="R357" s="480">
        <v>8.3024881760230314E-3</v>
      </c>
      <c r="S357" s="475">
        <v>21000</v>
      </c>
      <c r="T357" s="513">
        <v>0.11424219345011424</v>
      </c>
    </row>
    <row r="358" spans="1:20" s="446" customFormat="1" ht="14.1" customHeight="1" x14ac:dyDescent="0.3">
      <c r="A358" s="638" t="s">
        <v>1132</v>
      </c>
      <c r="B358" s="452" t="s">
        <v>1133</v>
      </c>
      <c r="C358" s="452" t="s">
        <v>1134</v>
      </c>
      <c r="D358" s="452" t="s">
        <v>1135</v>
      </c>
      <c r="E358" s="639" t="s">
        <v>1136</v>
      </c>
      <c r="F358" s="621">
        <v>116701</v>
      </c>
      <c r="G358" s="475">
        <v>5138</v>
      </c>
      <c r="H358" s="480">
        <v>4.4027043470064524E-2</v>
      </c>
      <c r="I358" s="460">
        <v>2926</v>
      </c>
      <c r="J358" s="488">
        <v>2.5072621485677071E-2</v>
      </c>
      <c r="K358" s="460">
        <v>21137</v>
      </c>
      <c r="L358" s="495">
        <v>0.18112098439602059</v>
      </c>
      <c r="M358" s="460">
        <v>1546</v>
      </c>
      <c r="N358" s="503">
        <v>1.3247530012596292E-2</v>
      </c>
      <c r="O358" s="507">
        <v>3387</v>
      </c>
      <c r="P358" s="488">
        <v>2.9022887550235216E-2</v>
      </c>
      <c r="Q358" s="514"/>
      <c r="R358" s="515"/>
      <c r="S358" s="475">
        <v>15000</v>
      </c>
      <c r="T358" s="513">
        <v>0.12692073377106886</v>
      </c>
    </row>
    <row r="359" spans="1:20" s="446" customFormat="1" ht="14.1" customHeight="1" x14ac:dyDescent="0.3">
      <c r="A359" s="638" t="s">
        <v>1137</v>
      </c>
      <c r="B359" s="452" t="s">
        <v>1173</v>
      </c>
      <c r="C359" s="452" t="s">
        <v>1134</v>
      </c>
      <c r="D359" s="452" t="s">
        <v>1135</v>
      </c>
      <c r="E359" s="639" t="s">
        <v>1136</v>
      </c>
      <c r="F359" s="621">
        <v>112119</v>
      </c>
      <c r="G359" s="475">
        <v>4714</v>
      </c>
      <c r="H359" s="480">
        <v>4.2044613312641033E-2</v>
      </c>
      <c r="I359" s="460">
        <v>2549</v>
      </c>
      <c r="J359" s="488">
        <v>2.273477287524862E-2</v>
      </c>
      <c r="K359" s="460">
        <v>19276</v>
      </c>
      <c r="L359" s="495">
        <v>0.17192447310446937</v>
      </c>
      <c r="M359" s="460">
        <v>1392</v>
      </c>
      <c r="N359" s="503">
        <v>1.2415380087228749E-2</v>
      </c>
      <c r="O359" s="507">
        <v>3128</v>
      </c>
      <c r="P359" s="488">
        <v>2.789892881670368E-2</v>
      </c>
      <c r="Q359" s="514"/>
      <c r="R359" s="515"/>
      <c r="S359" s="475">
        <v>13000</v>
      </c>
      <c r="T359" s="513">
        <v>0.13448646859223704</v>
      </c>
    </row>
    <row r="360" spans="1:20" s="446" customFormat="1" ht="14.1" customHeight="1" x14ac:dyDescent="0.3">
      <c r="A360" s="638" t="s">
        <v>1138</v>
      </c>
      <c r="B360" s="452" t="s">
        <v>1174</v>
      </c>
      <c r="C360" s="452" t="s">
        <v>1134</v>
      </c>
      <c r="D360" s="452" t="s">
        <v>1135</v>
      </c>
      <c r="E360" s="639" t="s">
        <v>1136</v>
      </c>
      <c r="F360" s="621">
        <v>153155</v>
      </c>
      <c r="G360" s="475">
        <v>5571</v>
      </c>
      <c r="H360" s="480">
        <v>3.6374914302504002E-2</v>
      </c>
      <c r="I360" s="460">
        <v>2983</v>
      </c>
      <c r="J360" s="488">
        <v>1.9477000424406647E-2</v>
      </c>
      <c r="K360" s="460">
        <v>24818</v>
      </c>
      <c r="L360" s="495">
        <v>0.16204498710456727</v>
      </c>
      <c r="M360" s="460">
        <v>1585</v>
      </c>
      <c r="N360" s="503">
        <v>1.0348992850380333E-2</v>
      </c>
      <c r="O360" s="507">
        <v>3689</v>
      </c>
      <c r="P360" s="488">
        <v>2.4086709542620221E-2</v>
      </c>
      <c r="Q360" s="514"/>
      <c r="R360" s="515"/>
      <c r="S360" s="475">
        <v>16000</v>
      </c>
      <c r="T360" s="513">
        <v>0.10201023927776751</v>
      </c>
    </row>
    <row r="361" spans="1:20" s="446" customFormat="1" ht="14.1" customHeight="1" x14ac:dyDescent="0.3">
      <c r="A361" s="638" t="s">
        <v>1139</v>
      </c>
      <c r="B361" s="452" t="s">
        <v>1175</v>
      </c>
      <c r="C361" s="452" t="s">
        <v>1134</v>
      </c>
      <c r="D361" s="452" t="s">
        <v>1135</v>
      </c>
      <c r="E361" s="639" t="s">
        <v>1136</v>
      </c>
      <c r="F361" s="621">
        <v>137501</v>
      </c>
      <c r="G361" s="475">
        <v>4755</v>
      </c>
      <c r="H361" s="480">
        <v>3.4581566679515056E-2</v>
      </c>
      <c r="I361" s="460">
        <v>2751</v>
      </c>
      <c r="J361" s="488">
        <v>2.0007127220892939E-2</v>
      </c>
      <c r="K361" s="460">
        <v>23141</v>
      </c>
      <c r="L361" s="495">
        <v>0.16829695784030663</v>
      </c>
      <c r="M361" s="460">
        <v>1497</v>
      </c>
      <c r="N361" s="503">
        <v>1.0887193547683289E-2</v>
      </c>
      <c r="O361" s="507">
        <v>3133</v>
      </c>
      <c r="P361" s="488">
        <v>2.2785288834263024E-2</v>
      </c>
      <c r="Q361" s="514"/>
      <c r="R361" s="515"/>
      <c r="S361" s="475">
        <v>14000</v>
      </c>
      <c r="T361" s="513">
        <v>0.10289956267685862</v>
      </c>
    </row>
    <row r="362" spans="1:20" s="446" customFormat="1" ht="14.1" customHeight="1" x14ac:dyDescent="0.3">
      <c r="A362" s="638" t="s">
        <v>1140</v>
      </c>
      <c r="B362" s="452" t="s">
        <v>1177</v>
      </c>
      <c r="C362" s="452" t="s">
        <v>1141</v>
      </c>
      <c r="D362" s="452" t="s">
        <v>1135</v>
      </c>
      <c r="E362" s="639" t="s">
        <v>1136</v>
      </c>
      <c r="F362" s="621">
        <v>174183</v>
      </c>
      <c r="G362" s="475">
        <v>7518</v>
      </c>
      <c r="H362" s="480">
        <v>4.3161502557654878E-2</v>
      </c>
      <c r="I362" s="460">
        <v>4263</v>
      </c>
      <c r="J362" s="488">
        <v>2.4474259830178605E-2</v>
      </c>
      <c r="K362" s="460">
        <v>28698</v>
      </c>
      <c r="L362" s="495">
        <v>0.16475775477515028</v>
      </c>
      <c r="M362" s="460">
        <v>2093</v>
      </c>
      <c r="N362" s="503">
        <v>1.2016098011861088E-2</v>
      </c>
      <c r="O362" s="507">
        <v>5173</v>
      </c>
      <c r="P362" s="488">
        <v>2.9698650270118209E-2</v>
      </c>
      <c r="Q362" s="514"/>
      <c r="R362" s="515"/>
      <c r="S362" s="475">
        <v>21000</v>
      </c>
      <c r="T362" s="513">
        <v>0.11048386672488991</v>
      </c>
    </row>
    <row r="363" spans="1:20" s="446" customFormat="1" ht="14.1" customHeight="1" x14ac:dyDescent="0.3">
      <c r="A363" s="638" t="s">
        <v>1142</v>
      </c>
      <c r="B363" s="452" t="s">
        <v>1143</v>
      </c>
      <c r="C363" s="452" t="s">
        <v>1141</v>
      </c>
      <c r="D363" s="452" t="s">
        <v>1135</v>
      </c>
      <c r="E363" s="639" t="s">
        <v>1136</v>
      </c>
      <c r="F363" s="621">
        <v>93036</v>
      </c>
      <c r="G363" s="475">
        <v>3553</v>
      </c>
      <c r="H363" s="480">
        <v>3.8189518036029067E-2</v>
      </c>
      <c r="I363" s="460">
        <v>2021</v>
      </c>
      <c r="J363" s="488">
        <v>2.1722773979964746E-2</v>
      </c>
      <c r="K363" s="460">
        <v>15547</v>
      </c>
      <c r="L363" s="495">
        <v>0.16710735629218798</v>
      </c>
      <c r="M363" s="460">
        <v>1357</v>
      </c>
      <c r="N363" s="503">
        <v>1.4585751752009974E-2</v>
      </c>
      <c r="O363" s="507">
        <v>2612</v>
      </c>
      <c r="P363" s="488">
        <v>2.8075153703942559E-2</v>
      </c>
      <c r="Q363" s="514"/>
      <c r="R363" s="515"/>
      <c r="S363" s="475">
        <v>11000</v>
      </c>
      <c r="T363" s="513">
        <v>0.15090198230331298</v>
      </c>
    </row>
    <row r="364" spans="1:20" s="446" customFormat="1" ht="14.1" customHeight="1" x14ac:dyDescent="0.3">
      <c r="A364" s="638" t="s">
        <v>1144</v>
      </c>
      <c r="B364" s="452" t="s">
        <v>1176</v>
      </c>
      <c r="C364" s="452" t="s">
        <v>1141</v>
      </c>
      <c r="D364" s="452" t="s">
        <v>1135</v>
      </c>
      <c r="E364" s="639" t="s">
        <v>1136</v>
      </c>
      <c r="F364" s="621">
        <v>120802</v>
      </c>
      <c r="G364" s="475">
        <v>4750</v>
      </c>
      <c r="H364" s="480">
        <v>3.9320541050644857E-2</v>
      </c>
      <c r="I364" s="460">
        <v>3044</v>
      </c>
      <c r="J364" s="488">
        <v>2.5198258306981674E-2</v>
      </c>
      <c r="K364" s="460">
        <v>21620</v>
      </c>
      <c r="L364" s="495">
        <v>0.17897054684525091</v>
      </c>
      <c r="M364" s="460">
        <v>1402</v>
      </c>
      <c r="N364" s="503">
        <v>1.1605768116421913E-2</v>
      </c>
      <c r="O364" s="507">
        <v>3983</v>
      </c>
      <c r="P364" s="488">
        <v>3.2971308422045993E-2</v>
      </c>
      <c r="Q364" s="514"/>
      <c r="R364" s="515"/>
      <c r="S364" s="475">
        <v>15000</v>
      </c>
      <c r="T364" s="513">
        <v>0.11834226159951401</v>
      </c>
    </row>
    <row r="365" spans="1:20" s="446" customFormat="1" ht="14.1" customHeight="1" x14ac:dyDescent="0.3">
      <c r="A365" s="638" t="s">
        <v>1145</v>
      </c>
      <c r="B365" s="452" t="s">
        <v>1146</v>
      </c>
      <c r="C365" s="452" t="s">
        <v>1147</v>
      </c>
      <c r="D365" s="452" t="s">
        <v>1135</v>
      </c>
      <c r="E365" s="639" t="s">
        <v>1136</v>
      </c>
      <c r="F365" s="621">
        <v>71773</v>
      </c>
      <c r="G365" s="475">
        <v>3032</v>
      </c>
      <c r="H365" s="480">
        <v>4.2244297995067785E-2</v>
      </c>
      <c r="I365" s="460">
        <v>1624</v>
      </c>
      <c r="J365" s="488">
        <v>2.2626893121368761E-2</v>
      </c>
      <c r="K365" s="460">
        <v>13422</v>
      </c>
      <c r="L365" s="495">
        <v>0.1870062558343667</v>
      </c>
      <c r="M365" s="460">
        <v>1072</v>
      </c>
      <c r="N365" s="503">
        <v>1.4935978710657211E-2</v>
      </c>
      <c r="O365" s="507">
        <v>1620</v>
      </c>
      <c r="P365" s="488">
        <v>2.2571161857523024E-2</v>
      </c>
      <c r="Q365" s="514"/>
      <c r="R365" s="515"/>
      <c r="S365" s="475">
        <v>8300</v>
      </c>
      <c r="T365" s="513">
        <v>0.11853756069694373</v>
      </c>
    </row>
    <row r="366" spans="1:20" s="446" customFormat="1" ht="14.1" customHeight="1" x14ac:dyDescent="0.3">
      <c r="A366" s="638" t="s">
        <v>1148</v>
      </c>
      <c r="B366" s="452" t="s">
        <v>1184</v>
      </c>
      <c r="C366" s="452" t="s">
        <v>1147</v>
      </c>
      <c r="D366" s="452" t="s">
        <v>1135</v>
      </c>
      <c r="E366" s="639" t="s">
        <v>1136</v>
      </c>
      <c r="F366" s="621">
        <v>187510</v>
      </c>
      <c r="G366" s="475">
        <v>7009</v>
      </c>
      <c r="H366" s="480">
        <v>3.7379339768545676E-2</v>
      </c>
      <c r="I366" s="460">
        <v>3767</v>
      </c>
      <c r="J366" s="488">
        <v>2.0089595221588184E-2</v>
      </c>
      <c r="K366" s="460">
        <v>31104</v>
      </c>
      <c r="L366" s="495">
        <v>0.16587915311183404</v>
      </c>
      <c r="M366" s="460">
        <v>1667</v>
      </c>
      <c r="N366" s="503">
        <v>8.8901925230654363E-3</v>
      </c>
      <c r="O366" s="507">
        <v>4162</v>
      </c>
      <c r="P366" s="488">
        <v>2.219614953869127E-2</v>
      </c>
      <c r="Q366" s="514"/>
      <c r="R366" s="515"/>
      <c r="S366" s="475">
        <v>19000</v>
      </c>
      <c r="T366" s="513">
        <v>0.10455013178819243</v>
      </c>
    </row>
    <row r="367" spans="1:20" s="446" customFormat="1" ht="14.1" customHeight="1" x14ac:dyDescent="0.3">
      <c r="A367" s="638" t="s">
        <v>1149</v>
      </c>
      <c r="B367" s="452" t="s">
        <v>1188</v>
      </c>
      <c r="C367" s="452" t="s">
        <v>1147</v>
      </c>
      <c r="D367" s="452" t="s">
        <v>1135</v>
      </c>
      <c r="E367" s="639" t="s">
        <v>1136</v>
      </c>
      <c r="F367" s="621">
        <v>101517</v>
      </c>
      <c r="G367" s="475">
        <v>3778</v>
      </c>
      <c r="H367" s="480">
        <v>3.7215441748672633E-2</v>
      </c>
      <c r="I367" s="460">
        <v>2508</v>
      </c>
      <c r="J367" s="488">
        <v>2.4705221785513758E-2</v>
      </c>
      <c r="K367" s="460">
        <v>17151</v>
      </c>
      <c r="L367" s="495">
        <v>0.16894707290404562</v>
      </c>
      <c r="M367" s="460">
        <v>1556</v>
      </c>
      <c r="N367" s="503">
        <v>1.5327482096594659E-2</v>
      </c>
      <c r="O367" s="507">
        <v>2993</v>
      </c>
      <c r="P367" s="488">
        <v>2.948274673207443E-2</v>
      </c>
      <c r="Q367" s="514"/>
      <c r="R367" s="515"/>
      <c r="S367" s="475">
        <v>12000</v>
      </c>
      <c r="T367" s="513">
        <v>0.12609810432516497</v>
      </c>
    </row>
    <row r="368" spans="1:20" s="446" customFormat="1" ht="14.1" customHeight="1" x14ac:dyDescent="0.3">
      <c r="A368" s="638" t="s">
        <v>1150</v>
      </c>
      <c r="B368" s="452" t="s">
        <v>1186</v>
      </c>
      <c r="C368" s="452" t="s">
        <v>1147</v>
      </c>
      <c r="D368" s="452" t="s">
        <v>1135</v>
      </c>
      <c r="E368" s="639" t="s">
        <v>1136</v>
      </c>
      <c r="F368" s="621">
        <v>159783</v>
      </c>
      <c r="G368" s="475">
        <v>4907</v>
      </c>
      <c r="H368" s="480">
        <v>3.0710400981330929E-2</v>
      </c>
      <c r="I368" s="460">
        <v>2870</v>
      </c>
      <c r="J368" s="488">
        <v>1.7961860773674294E-2</v>
      </c>
      <c r="K368" s="460">
        <v>22548</v>
      </c>
      <c r="L368" s="495">
        <v>0.14111638910272056</v>
      </c>
      <c r="M368" s="460">
        <v>1300</v>
      </c>
      <c r="N368" s="503">
        <v>8.136034496786267E-3</v>
      </c>
      <c r="O368" s="507">
        <v>2971</v>
      </c>
      <c r="P368" s="488">
        <v>1.8593968069193844E-2</v>
      </c>
      <c r="Q368" s="514"/>
      <c r="R368" s="515"/>
      <c r="S368" s="475">
        <v>14000</v>
      </c>
      <c r="T368" s="513">
        <v>8.9487174570301767E-2</v>
      </c>
    </row>
    <row r="369" spans="1:20" s="446" customFormat="1" ht="14.1" customHeight="1" x14ac:dyDescent="0.3">
      <c r="A369" s="638" t="s">
        <v>1151</v>
      </c>
      <c r="B369" s="452" t="s">
        <v>1185</v>
      </c>
      <c r="C369" s="452" t="s">
        <v>1147</v>
      </c>
      <c r="D369" s="452" t="s">
        <v>1135</v>
      </c>
      <c r="E369" s="639" t="s">
        <v>1136</v>
      </c>
      <c r="F369" s="621">
        <v>96863</v>
      </c>
      <c r="G369" s="475">
        <v>3651</v>
      </c>
      <c r="H369" s="480">
        <v>3.7692410930902406E-2</v>
      </c>
      <c r="I369" s="460">
        <v>2090</v>
      </c>
      <c r="J369" s="488">
        <v>2.1576866295695982E-2</v>
      </c>
      <c r="K369" s="460">
        <v>15679</v>
      </c>
      <c r="L369" s="495">
        <v>0.16186779265560639</v>
      </c>
      <c r="M369" s="460">
        <v>1042</v>
      </c>
      <c r="N369" s="503">
        <v>1.0757461569433116E-2</v>
      </c>
      <c r="O369" s="507">
        <v>2351</v>
      </c>
      <c r="P369" s="488">
        <v>2.4271393617790075E-2</v>
      </c>
      <c r="Q369" s="514"/>
      <c r="R369" s="515"/>
      <c r="S369" s="475">
        <v>10000</v>
      </c>
      <c r="T369" s="513">
        <v>0.10544963725324785</v>
      </c>
    </row>
    <row r="370" spans="1:20" s="446" customFormat="1" ht="14.1" customHeight="1" x14ac:dyDescent="0.3">
      <c r="A370" s="638" t="s">
        <v>1152</v>
      </c>
      <c r="B370" s="452" t="s">
        <v>1153</v>
      </c>
      <c r="C370" s="452" t="s">
        <v>1153</v>
      </c>
      <c r="D370" s="452" t="s">
        <v>1135</v>
      </c>
      <c r="E370" s="639" t="s">
        <v>1136</v>
      </c>
      <c r="F370" s="621">
        <v>126905</v>
      </c>
      <c r="G370" s="475">
        <v>4183</v>
      </c>
      <c r="H370" s="480">
        <v>3.2961664237027698E-2</v>
      </c>
      <c r="I370" s="460">
        <v>2542</v>
      </c>
      <c r="J370" s="488">
        <v>2.0030731649659194E-2</v>
      </c>
      <c r="K370" s="460">
        <v>20487</v>
      </c>
      <c r="L370" s="495">
        <v>0.16143571963279618</v>
      </c>
      <c r="M370" s="460">
        <v>1347</v>
      </c>
      <c r="N370" s="503">
        <v>1.0614238997675426E-2</v>
      </c>
      <c r="O370" s="507">
        <v>3119</v>
      </c>
      <c r="P370" s="488">
        <v>2.4577439817186086E-2</v>
      </c>
      <c r="Q370" s="514"/>
      <c r="R370" s="515"/>
      <c r="S370" s="475">
        <v>13000</v>
      </c>
      <c r="T370" s="513">
        <v>0.1038579223622085</v>
      </c>
    </row>
    <row r="371" spans="1:20" s="446" customFormat="1" ht="14.1" customHeight="1" x14ac:dyDescent="0.3">
      <c r="A371" s="638" t="s">
        <v>1154</v>
      </c>
      <c r="B371" s="452" t="s">
        <v>1172</v>
      </c>
      <c r="C371" s="452" t="s">
        <v>1153</v>
      </c>
      <c r="D371" s="452" t="s">
        <v>1135</v>
      </c>
      <c r="E371" s="639" t="s">
        <v>1136</v>
      </c>
      <c r="F371" s="621">
        <v>65716</v>
      </c>
      <c r="G371" s="475">
        <v>2606</v>
      </c>
      <c r="H371" s="480">
        <v>3.9655487248158747E-2</v>
      </c>
      <c r="I371" s="460">
        <v>1684</v>
      </c>
      <c r="J371" s="488">
        <v>2.562541846734433E-2</v>
      </c>
      <c r="K371" s="460">
        <v>11764</v>
      </c>
      <c r="L371" s="495">
        <v>0.17901272140726765</v>
      </c>
      <c r="M371" s="460">
        <v>788</v>
      </c>
      <c r="N371" s="503">
        <v>1.1990991539351147E-2</v>
      </c>
      <c r="O371" s="507">
        <v>1826</v>
      </c>
      <c r="P371" s="488">
        <v>2.7786231663521822E-2</v>
      </c>
      <c r="Q371" s="514"/>
      <c r="R371" s="515"/>
      <c r="S371" s="475">
        <v>7800</v>
      </c>
      <c r="T371" s="513">
        <v>0.11073253833049404</v>
      </c>
    </row>
    <row r="372" spans="1:20" s="446" customFormat="1" ht="14.1" customHeight="1" x14ac:dyDescent="0.3">
      <c r="A372" s="638" t="s">
        <v>1155</v>
      </c>
      <c r="B372" s="452" t="s">
        <v>1180</v>
      </c>
      <c r="C372" s="452" t="s">
        <v>1156</v>
      </c>
      <c r="D372" s="452" t="s">
        <v>1135</v>
      </c>
      <c r="E372" s="639" t="s">
        <v>1136</v>
      </c>
      <c r="F372" s="621">
        <v>159454</v>
      </c>
      <c r="G372" s="475">
        <v>6388</v>
      </c>
      <c r="H372" s="480">
        <v>4.006171058737943E-2</v>
      </c>
      <c r="I372" s="460">
        <v>4402</v>
      </c>
      <c r="J372" s="488">
        <v>2.7606707890676936E-2</v>
      </c>
      <c r="K372" s="460">
        <v>26974</v>
      </c>
      <c r="L372" s="495">
        <v>0.16916477479398448</v>
      </c>
      <c r="M372" s="460">
        <v>1896</v>
      </c>
      <c r="N372" s="503">
        <v>1.1890576592622324E-2</v>
      </c>
      <c r="O372" s="507">
        <v>4302</v>
      </c>
      <c r="P372" s="488">
        <v>2.6979567775032298E-2</v>
      </c>
      <c r="Q372" s="514"/>
      <c r="R372" s="515"/>
      <c r="S372" s="475">
        <v>19000</v>
      </c>
      <c r="T372" s="513">
        <v>0.12877950914673408</v>
      </c>
    </row>
    <row r="373" spans="1:20" s="446" customFormat="1" ht="14.1" customHeight="1" x14ac:dyDescent="0.3">
      <c r="A373" s="638" t="s">
        <v>1157</v>
      </c>
      <c r="B373" s="452" t="s">
        <v>1187</v>
      </c>
      <c r="C373" s="452" t="s">
        <v>1156</v>
      </c>
      <c r="D373" s="452" t="s">
        <v>1135</v>
      </c>
      <c r="E373" s="639" t="s">
        <v>1136</v>
      </c>
      <c r="F373" s="621">
        <v>61130</v>
      </c>
      <c r="G373" s="475">
        <v>2209</v>
      </c>
      <c r="H373" s="480">
        <v>3.6136103386226075E-2</v>
      </c>
      <c r="I373" s="460">
        <v>1296</v>
      </c>
      <c r="J373" s="488">
        <v>2.1200719777523309E-2</v>
      </c>
      <c r="K373" s="460">
        <v>10302</v>
      </c>
      <c r="L373" s="495">
        <v>0.16852609193522003</v>
      </c>
      <c r="M373" s="460">
        <v>585</v>
      </c>
      <c r="N373" s="503">
        <v>9.569769344020939E-3</v>
      </c>
      <c r="O373" s="507">
        <v>1386</v>
      </c>
      <c r="P373" s="488">
        <v>2.2672991984295763E-2</v>
      </c>
      <c r="Q373" s="514"/>
      <c r="R373" s="515"/>
      <c r="S373" s="475">
        <v>6200</v>
      </c>
      <c r="T373" s="513">
        <v>0.10260823513835562</v>
      </c>
    </row>
    <row r="374" spans="1:20" s="446" customFormat="1" ht="14.1" customHeight="1" x14ac:dyDescent="0.3">
      <c r="A374" s="638" t="s">
        <v>1158</v>
      </c>
      <c r="B374" s="452" t="s">
        <v>1183</v>
      </c>
      <c r="C374" s="452" t="s">
        <v>1156</v>
      </c>
      <c r="D374" s="452" t="s">
        <v>1135</v>
      </c>
      <c r="E374" s="639" t="s">
        <v>1136</v>
      </c>
      <c r="F374" s="621">
        <v>245950</v>
      </c>
      <c r="G374" s="475">
        <v>9270</v>
      </c>
      <c r="H374" s="480">
        <v>3.7690587517788171E-2</v>
      </c>
      <c r="I374" s="460">
        <v>5215</v>
      </c>
      <c r="J374" s="488">
        <v>2.1203496645659688E-2</v>
      </c>
      <c r="K374" s="460">
        <v>41481</v>
      </c>
      <c r="L374" s="495">
        <v>0.16865623094124821</v>
      </c>
      <c r="M374" s="460">
        <v>2232</v>
      </c>
      <c r="N374" s="503">
        <v>9.0750152470014233E-3</v>
      </c>
      <c r="O374" s="507">
        <v>5774</v>
      </c>
      <c r="P374" s="488">
        <v>2.3476316324456192E-2</v>
      </c>
      <c r="Q374" s="514"/>
      <c r="R374" s="515"/>
      <c r="S374" s="475">
        <v>25000</v>
      </c>
      <c r="T374" s="513">
        <v>0.10336002778317546</v>
      </c>
    </row>
    <row r="375" spans="1:20" s="446" customFormat="1" ht="14.1" customHeight="1" x14ac:dyDescent="0.3">
      <c r="A375" s="638" t="s">
        <v>1159</v>
      </c>
      <c r="B375" s="452" t="s">
        <v>1160</v>
      </c>
      <c r="C375" s="452" t="s">
        <v>1160</v>
      </c>
      <c r="D375" s="452" t="s">
        <v>1135</v>
      </c>
      <c r="E375" s="639" t="s">
        <v>1136</v>
      </c>
      <c r="F375" s="621">
        <v>139458</v>
      </c>
      <c r="G375" s="475">
        <v>5676</v>
      </c>
      <c r="H375" s="480">
        <v>4.0700425934690011E-2</v>
      </c>
      <c r="I375" s="460">
        <v>3730</v>
      </c>
      <c r="J375" s="488">
        <v>2.6746403935234982E-2</v>
      </c>
      <c r="K375" s="460">
        <v>24313</v>
      </c>
      <c r="L375" s="495">
        <v>0.17433922758106382</v>
      </c>
      <c r="M375" s="460">
        <v>1836</v>
      </c>
      <c r="N375" s="503">
        <v>1.3165254054984296E-2</v>
      </c>
      <c r="O375" s="507">
        <v>4111</v>
      </c>
      <c r="P375" s="488">
        <v>2.9478409270174533E-2</v>
      </c>
      <c r="Q375" s="514"/>
      <c r="R375" s="515"/>
      <c r="S375" s="475">
        <v>17000</v>
      </c>
      <c r="T375" s="513">
        <v>0.12779072389686538</v>
      </c>
    </row>
    <row r="376" spans="1:20" s="446" customFormat="1" ht="14.1" customHeight="1" x14ac:dyDescent="0.3">
      <c r="A376" s="638" t="s">
        <v>1161</v>
      </c>
      <c r="B376" s="452" t="s">
        <v>1182</v>
      </c>
      <c r="C376" s="452" t="s">
        <v>1162</v>
      </c>
      <c r="D376" s="452" t="s">
        <v>1135</v>
      </c>
      <c r="E376" s="639" t="s">
        <v>1136</v>
      </c>
      <c r="F376" s="621">
        <v>387023</v>
      </c>
      <c r="G376" s="475">
        <v>9758</v>
      </c>
      <c r="H376" s="480">
        <v>2.521297183888296E-2</v>
      </c>
      <c r="I376" s="460">
        <v>6106</v>
      </c>
      <c r="J376" s="488">
        <v>1.5776840136115942E-2</v>
      </c>
      <c r="K376" s="460">
        <v>45901</v>
      </c>
      <c r="L376" s="495">
        <v>0.1186001865522204</v>
      </c>
      <c r="M376" s="460">
        <v>3478</v>
      </c>
      <c r="N376" s="503">
        <v>8.9865460192288318E-3</v>
      </c>
      <c r="O376" s="507">
        <v>6268</v>
      </c>
      <c r="P376" s="488">
        <v>1.6195419910444597E-2</v>
      </c>
      <c r="Q376" s="514"/>
      <c r="R376" s="515"/>
      <c r="S376" s="475">
        <v>29000</v>
      </c>
      <c r="T376" s="513">
        <v>7.8547786848391934E-2</v>
      </c>
    </row>
    <row r="377" spans="1:20" s="446" customFormat="1" ht="14.1" customHeight="1" x14ac:dyDescent="0.3">
      <c r="A377" s="638" t="s">
        <v>1163</v>
      </c>
      <c r="B377" s="452" t="s">
        <v>1181</v>
      </c>
      <c r="C377" s="452" t="s">
        <v>1162</v>
      </c>
      <c r="D377" s="452" t="s">
        <v>1135</v>
      </c>
      <c r="E377" s="639" t="s">
        <v>1136</v>
      </c>
      <c r="F377" s="621">
        <v>131256</v>
      </c>
      <c r="G377" s="475">
        <v>4376</v>
      </c>
      <c r="H377" s="480">
        <v>3.333942829280185E-2</v>
      </c>
      <c r="I377" s="460">
        <v>2915</v>
      </c>
      <c r="J377" s="488">
        <v>2.2208508563418054E-2</v>
      </c>
      <c r="K377" s="460">
        <v>20059</v>
      </c>
      <c r="L377" s="495">
        <v>0.15282348997379167</v>
      </c>
      <c r="M377" s="460">
        <v>1579</v>
      </c>
      <c r="N377" s="503">
        <v>1.2029926250990431E-2</v>
      </c>
      <c r="O377" s="507">
        <v>3240</v>
      </c>
      <c r="P377" s="488">
        <v>2.4684585847504114E-2</v>
      </c>
      <c r="Q377" s="514"/>
      <c r="R377" s="515"/>
      <c r="S377" s="475">
        <v>14000</v>
      </c>
      <c r="T377" s="513">
        <v>0.10347758601574338</v>
      </c>
    </row>
    <row r="378" spans="1:20" s="446" customFormat="1" ht="14.1" customHeight="1" x14ac:dyDescent="0.3">
      <c r="A378" s="638" t="s">
        <v>1164</v>
      </c>
      <c r="B378" s="452" t="s">
        <v>1179</v>
      </c>
      <c r="C378" s="452" t="s">
        <v>1165</v>
      </c>
      <c r="D378" s="452" t="s">
        <v>1135</v>
      </c>
      <c r="E378" s="639" t="s">
        <v>1136</v>
      </c>
      <c r="F378" s="621">
        <v>146956</v>
      </c>
      <c r="G378" s="475">
        <v>5768</v>
      </c>
      <c r="H378" s="480">
        <v>3.9249843490568606E-2</v>
      </c>
      <c r="I378" s="460">
        <v>3449</v>
      </c>
      <c r="J378" s="488">
        <v>2.3469609951277934E-2</v>
      </c>
      <c r="K378" s="460">
        <v>24130</v>
      </c>
      <c r="L378" s="495">
        <v>0.16419880780641824</v>
      </c>
      <c r="M378" s="460">
        <v>1861</v>
      </c>
      <c r="N378" s="503">
        <v>1.2663654427175481E-2</v>
      </c>
      <c r="O378" s="507">
        <v>3726</v>
      </c>
      <c r="P378" s="488">
        <v>2.5354527885897819E-2</v>
      </c>
      <c r="Q378" s="514"/>
      <c r="R378" s="515"/>
      <c r="S378" s="475">
        <v>17000</v>
      </c>
      <c r="T378" s="513">
        <v>0.1177399470862826</v>
      </c>
    </row>
    <row r="379" spans="1:20" s="446" customFormat="1" ht="14.1" customHeight="1" x14ac:dyDescent="0.3">
      <c r="A379" s="642" t="s">
        <v>1166</v>
      </c>
      <c r="B379" s="643" t="s">
        <v>1178</v>
      </c>
      <c r="C379" s="643" t="s">
        <v>1165</v>
      </c>
      <c r="D379" s="643" t="s">
        <v>1135</v>
      </c>
      <c r="E379" s="644" t="s">
        <v>1136</v>
      </c>
      <c r="F379" s="623">
        <v>253408</v>
      </c>
      <c r="G379" s="624">
        <v>8564</v>
      </c>
      <c r="H379" s="625">
        <v>3.3795302437176412E-2</v>
      </c>
      <c r="I379" s="626">
        <v>5512</v>
      </c>
      <c r="J379" s="627">
        <v>2.1751483773203687E-2</v>
      </c>
      <c r="K379" s="626">
        <v>35614</v>
      </c>
      <c r="L379" s="628">
        <v>0.14054015658542746</v>
      </c>
      <c r="M379" s="626">
        <v>2944</v>
      </c>
      <c r="N379" s="629">
        <v>1.1617628488445511E-2</v>
      </c>
      <c r="O379" s="630">
        <v>5951</v>
      </c>
      <c r="P379" s="627">
        <v>2.3483867912615228E-2</v>
      </c>
      <c r="Q379" s="631"/>
      <c r="R379" s="632"/>
      <c r="S379" s="624">
        <v>26000</v>
      </c>
      <c r="T379" s="633">
        <v>0.10544972278890183</v>
      </c>
    </row>
    <row r="380" spans="1:20" s="446" customFormat="1" ht="14.1" customHeight="1" x14ac:dyDescent="0.3">
      <c r="A380" s="445"/>
      <c r="B380" s="445"/>
      <c r="C380" s="445"/>
      <c r="D380" s="445"/>
      <c r="E380" s="445"/>
      <c r="F380" s="445"/>
      <c r="G380" s="477"/>
      <c r="H380" s="483"/>
      <c r="I380" s="461"/>
      <c r="J380" s="489"/>
      <c r="K380" s="461"/>
      <c r="L380" s="496"/>
      <c r="M380" s="461"/>
      <c r="N380" s="489"/>
      <c r="O380" s="508"/>
      <c r="P380" s="489"/>
      <c r="Q380" s="445"/>
      <c r="R380" s="483"/>
      <c r="S380" s="445"/>
      <c r="T380" s="454"/>
    </row>
    <row r="381" spans="1:20" s="446" customFormat="1" ht="14.1" customHeight="1" x14ac:dyDescent="0.35">
      <c r="A381" s="467" t="s">
        <v>29</v>
      </c>
      <c r="B381" s="333" t="s">
        <v>1270</v>
      </c>
      <c r="C381" s="166"/>
      <c r="D381" s="166" t="s">
        <v>1272</v>
      </c>
      <c r="E381" s="166"/>
      <c r="F381" s="166"/>
      <c r="G381" s="465"/>
      <c r="H381" s="484"/>
      <c r="I381" s="166"/>
      <c r="J381" s="490"/>
      <c r="K381" s="492"/>
      <c r="L381" s="494"/>
      <c r="M381" s="459"/>
      <c r="N381" s="487"/>
      <c r="O381" s="506"/>
      <c r="P381" s="568" t="s">
        <v>1189</v>
      </c>
      <c r="Q381" s="468"/>
      <c r="R381" s="484"/>
      <c r="S381" s="468"/>
      <c r="T381" s="469"/>
    </row>
    <row r="382" spans="1:20" s="446" customFormat="1" ht="14.1" customHeight="1" x14ac:dyDescent="0.35">
      <c r="A382" s="470"/>
      <c r="B382" s="333" t="s">
        <v>1249</v>
      </c>
      <c r="C382" s="166"/>
      <c r="D382" s="333"/>
      <c r="E382" s="166"/>
      <c r="F382" s="166"/>
      <c r="G382" s="478"/>
      <c r="H382" s="484"/>
      <c r="I382" s="166"/>
      <c r="J382" s="490"/>
      <c r="K382" s="492"/>
      <c r="L382" s="494"/>
      <c r="M382" s="459"/>
      <c r="N382" s="487"/>
      <c r="O382" s="506"/>
      <c r="P382" s="487"/>
      <c r="Q382" s="468"/>
      <c r="R382" s="484"/>
      <c r="S382" s="468"/>
      <c r="T382" s="469"/>
    </row>
    <row r="383" spans="1:20" s="446" customFormat="1" ht="14.1" customHeight="1" x14ac:dyDescent="0.35">
      <c r="A383" s="470"/>
      <c r="B383" s="333" t="s">
        <v>1256</v>
      </c>
      <c r="C383" s="166"/>
      <c r="D383" s="333"/>
      <c r="E383" s="166"/>
      <c r="F383" s="166"/>
      <c r="G383" s="478"/>
      <c r="H383" s="484"/>
      <c r="I383" s="166"/>
      <c r="J383" s="490"/>
      <c r="K383" s="492"/>
      <c r="L383" s="494"/>
      <c r="M383" s="459"/>
      <c r="N383" s="487"/>
      <c r="O383" s="506"/>
      <c r="P383" s="487"/>
      <c r="Q383" s="468"/>
      <c r="R383" s="484"/>
      <c r="S383" s="468"/>
      <c r="T383" s="469"/>
    </row>
    <row r="384" spans="1:20" s="446" customFormat="1" ht="14.1" customHeight="1" x14ac:dyDescent="0.35">
      <c r="A384" s="470"/>
      <c r="B384" s="333" t="s">
        <v>322</v>
      </c>
      <c r="C384" s="166"/>
      <c r="D384" s="166"/>
      <c r="E384" s="166"/>
      <c r="F384" s="166"/>
      <c r="G384" s="478"/>
      <c r="H384" s="484"/>
      <c r="I384" s="166"/>
      <c r="J384" s="490"/>
      <c r="K384" s="492"/>
      <c r="L384" s="494"/>
      <c r="M384" s="459"/>
      <c r="N384" s="487"/>
      <c r="O384" s="506"/>
      <c r="P384" s="487"/>
      <c r="Q384" s="468"/>
      <c r="R384" s="484"/>
      <c r="S384" s="468"/>
      <c r="T384" s="469"/>
    </row>
    <row r="385" spans="1:20" s="446" customFormat="1" ht="14.1" customHeight="1" x14ac:dyDescent="0.35">
      <c r="A385" s="470"/>
      <c r="B385" s="166" t="s">
        <v>1364</v>
      </c>
      <c r="C385" s="166"/>
      <c r="D385" s="166"/>
      <c r="E385" s="166"/>
      <c r="F385" s="166"/>
      <c r="G385" s="478"/>
      <c r="H385" s="484"/>
      <c r="I385" s="166"/>
      <c r="J385" s="490"/>
      <c r="K385" s="492"/>
      <c r="L385" s="494"/>
      <c r="M385" s="459"/>
      <c r="N385" s="487"/>
      <c r="O385" s="506"/>
      <c r="P385" s="487"/>
      <c r="Q385" s="468"/>
      <c r="R385" s="484"/>
      <c r="S385" s="468"/>
      <c r="T385" s="469"/>
    </row>
    <row r="386" spans="1:20" s="446" customFormat="1" ht="15" x14ac:dyDescent="0.35">
      <c r="A386" s="465"/>
      <c r="B386" s="166" t="s">
        <v>1264</v>
      </c>
      <c r="C386" s="166"/>
      <c r="D386" s="166"/>
      <c r="E386" s="166"/>
      <c r="F386" s="166"/>
      <c r="G386" s="478"/>
      <c r="H386" s="484"/>
      <c r="I386" s="166"/>
      <c r="J386" s="490"/>
      <c r="K386" s="492"/>
      <c r="L386" s="494"/>
      <c r="M386" s="498"/>
      <c r="N386" s="502"/>
      <c r="O386" s="498"/>
      <c r="P386" s="502"/>
      <c r="Q386" s="468"/>
      <c r="R386" s="484"/>
      <c r="S386" s="468"/>
      <c r="T386" s="469"/>
    </row>
    <row r="387" spans="1:20" s="465" customFormat="1" ht="15" x14ac:dyDescent="0.35">
      <c r="B387" s="166"/>
      <c r="C387" s="166"/>
      <c r="D387" s="166"/>
      <c r="E387" s="166"/>
      <c r="F387" s="166"/>
      <c r="G387" s="478"/>
      <c r="H387" s="484"/>
      <c r="I387" s="166"/>
      <c r="J387" s="490"/>
      <c r="K387" s="492"/>
      <c r="L387" s="494"/>
      <c r="M387" s="498"/>
      <c r="N387" s="502"/>
      <c r="O387" s="498"/>
      <c r="P387" s="502"/>
      <c r="Q387" s="468"/>
      <c r="R387" s="484"/>
      <c r="S387" s="468"/>
      <c r="T387" s="469"/>
    </row>
    <row r="388" spans="1:20" s="465" customFormat="1" ht="15" x14ac:dyDescent="0.35">
      <c r="A388" s="467" t="s">
        <v>30</v>
      </c>
      <c r="B388" s="166" t="s">
        <v>1244</v>
      </c>
      <c r="C388" s="166"/>
      <c r="D388" s="166"/>
      <c r="E388" s="166"/>
      <c r="F388" s="166"/>
      <c r="G388" s="478"/>
      <c r="H388" s="484"/>
      <c r="I388" s="166"/>
      <c r="J388" s="490"/>
      <c r="K388" s="492"/>
      <c r="L388" s="494"/>
      <c r="M388" s="499"/>
      <c r="N388" s="504"/>
      <c r="O388" s="509"/>
      <c r="P388" s="504"/>
      <c r="Q388" s="468"/>
      <c r="R388" s="484"/>
      <c r="S388" s="468"/>
      <c r="T388" s="469"/>
    </row>
    <row r="389" spans="1:20" s="465" customFormat="1" ht="15.75" x14ac:dyDescent="0.35">
      <c r="A389" s="470"/>
      <c r="B389" s="160" t="s">
        <v>1245</v>
      </c>
      <c r="C389" s="166"/>
      <c r="D389" s="166"/>
      <c r="E389" s="166"/>
      <c r="F389" s="166"/>
      <c r="G389" s="478"/>
      <c r="H389" s="484"/>
      <c r="I389" s="166"/>
      <c r="J389" s="490"/>
      <c r="K389" s="492"/>
      <c r="L389" s="494"/>
      <c r="M389" s="499"/>
      <c r="N389" s="504"/>
      <c r="O389" s="509"/>
      <c r="P389" s="504"/>
      <c r="Q389" s="468"/>
      <c r="R389" s="484"/>
      <c r="S389" s="468"/>
      <c r="T389" s="469"/>
    </row>
    <row r="390" spans="1:20" s="465" customFormat="1" ht="15" x14ac:dyDescent="0.35">
      <c r="B390" s="166" t="s">
        <v>1246</v>
      </c>
      <c r="C390" s="166"/>
      <c r="D390" s="166"/>
      <c r="E390" s="166"/>
      <c r="F390" s="166"/>
      <c r="G390" s="478"/>
      <c r="H390" s="484"/>
      <c r="I390" s="166"/>
      <c r="J390" s="490"/>
      <c r="K390" s="492"/>
      <c r="L390" s="494"/>
      <c r="M390" s="499"/>
      <c r="N390" s="504"/>
      <c r="O390" s="509"/>
      <c r="P390" s="504"/>
      <c r="Q390" s="468"/>
      <c r="R390" s="484"/>
      <c r="S390" s="468"/>
      <c r="T390" s="469"/>
    </row>
    <row r="391" spans="1:20" s="465" customFormat="1" ht="15.75" x14ac:dyDescent="0.35">
      <c r="A391" s="184"/>
      <c r="B391" s="575" t="s">
        <v>1247</v>
      </c>
      <c r="C391" s="166"/>
      <c r="D391" s="166"/>
      <c r="E391" s="166"/>
      <c r="F391" s="166"/>
      <c r="G391" s="478"/>
      <c r="H391" s="484"/>
      <c r="I391" s="166"/>
      <c r="J391" s="490"/>
      <c r="K391" s="492"/>
      <c r="L391" s="494"/>
      <c r="M391" s="499"/>
      <c r="N391" s="504"/>
      <c r="O391" s="509"/>
      <c r="P391" s="504"/>
      <c r="Q391" s="468"/>
      <c r="R391" s="484"/>
      <c r="S391" s="469"/>
      <c r="T391" s="469"/>
    </row>
    <row r="392" spans="1:20" s="465" customFormat="1" ht="15" x14ac:dyDescent="0.35">
      <c r="A392" s="184"/>
      <c r="B392" s="166" t="s">
        <v>325</v>
      </c>
      <c r="C392" s="166"/>
      <c r="D392" s="166"/>
      <c r="E392" s="166"/>
      <c r="F392" s="166"/>
      <c r="G392" s="478"/>
      <c r="H392" s="484"/>
      <c r="I392" s="166"/>
      <c r="J392" s="490"/>
      <c r="K392" s="492"/>
      <c r="L392" s="494"/>
      <c r="M392" s="500"/>
      <c r="N392" s="487"/>
      <c r="O392" s="510"/>
      <c r="P392" s="487"/>
      <c r="Q392" s="184"/>
      <c r="R392" s="501"/>
      <c r="S392" s="471"/>
      <c r="T392" s="469"/>
    </row>
    <row r="393" spans="1:20" s="465" customFormat="1" ht="15.75" x14ac:dyDescent="0.35">
      <c r="A393" s="184"/>
      <c r="B393" s="160" t="s">
        <v>326</v>
      </c>
      <c r="C393" s="166"/>
      <c r="D393" s="166"/>
      <c r="E393" s="166"/>
      <c r="F393" s="166"/>
      <c r="G393" s="478"/>
      <c r="H393" s="484"/>
      <c r="I393" s="166"/>
      <c r="J393" s="490"/>
      <c r="K393" s="492"/>
      <c r="L393" s="494"/>
      <c r="M393" s="500"/>
      <c r="N393" s="487"/>
      <c r="O393" s="510"/>
      <c r="P393" s="487"/>
      <c r="Q393" s="184"/>
      <c r="R393" s="501"/>
      <c r="S393" s="471"/>
      <c r="T393" s="472"/>
    </row>
    <row r="394" spans="1:20" s="465" customFormat="1" ht="15" x14ac:dyDescent="0.35">
      <c r="A394" s="184"/>
      <c r="B394" s="166" t="s">
        <v>1248</v>
      </c>
      <c r="C394" s="166"/>
      <c r="D394" s="210"/>
      <c r="E394" s="166"/>
      <c r="F394" s="166"/>
      <c r="G394" s="478"/>
      <c r="H394" s="484"/>
      <c r="I394" s="166"/>
      <c r="J394" s="490"/>
      <c r="K394" s="492"/>
      <c r="L394" s="494"/>
      <c r="M394" s="500"/>
      <c r="N394" s="487"/>
      <c r="O394" s="510"/>
      <c r="P394" s="487"/>
      <c r="Q394" s="184"/>
      <c r="R394" s="501"/>
      <c r="S394" s="471"/>
      <c r="T394" s="472"/>
    </row>
    <row r="395" spans="1:20" s="465" customFormat="1" ht="15" x14ac:dyDescent="0.35">
      <c r="B395" s="182" t="s">
        <v>327</v>
      </c>
      <c r="C395" s="166"/>
      <c r="D395" s="210"/>
      <c r="E395" s="166"/>
      <c r="F395" s="166"/>
      <c r="G395" s="478"/>
      <c r="H395" s="484"/>
      <c r="I395" s="166"/>
      <c r="J395" s="490"/>
      <c r="K395" s="492"/>
      <c r="L395" s="494"/>
      <c r="M395" s="459"/>
      <c r="N395" s="487"/>
      <c r="O395" s="506"/>
      <c r="P395" s="487"/>
      <c r="Q395" s="468"/>
      <c r="R395" s="484"/>
      <c r="S395" s="468"/>
      <c r="T395" s="469"/>
    </row>
    <row r="396" spans="1:20" s="465" customFormat="1" ht="17.25" x14ac:dyDescent="0.35">
      <c r="A396" s="444"/>
      <c r="B396" s="444"/>
      <c r="C396" s="444"/>
      <c r="D396" s="444"/>
      <c r="E396" s="444"/>
      <c r="F396" s="444"/>
      <c r="G396" s="479"/>
      <c r="H396" s="485"/>
      <c r="I396" s="462"/>
      <c r="J396" s="491"/>
      <c r="K396" s="462"/>
      <c r="L396" s="497"/>
      <c r="M396" s="462"/>
      <c r="N396" s="491"/>
      <c r="O396" s="511"/>
      <c r="P396" s="491"/>
      <c r="Q396" s="455"/>
      <c r="R396" s="485"/>
      <c r="S396" s="455"/>
      <c r="T396" s="456"/>
    </row>
    <row r="397" spans="1:20" s="184" customFormat="1" ht="17.25" x14ac:dyDescent="0.35">
      <c r="A397" s="444"/>
      <c r="B397" s="444"/>
      <c r="C397" s="444"/>
      <c r="D397" s="444"/>
      <c r="E397" s="444"/>
      <c r="F397" s="444"/>
      <c r="G397" s="479"/>
      <c r="H397" s="485"/>
      <c r="I397" s="463"/>
      <c r="J397" s="491"/>
      <c r="K397" s="463"/>
      <c r="L397" s="497"/>
      <c r="M397" s="463"/>
      <c r="N397" s="491"/>
      <c r="O397" s="512"/>
      <c r="P397" s="491"/>
      <c r="Q397" s="444"/>
      <c r="R397" s="485"/>
      <c r="S397" s="444"/>
      <c r="T397" s="457"/>
    </row>
    <row r="398" spans="1:20" s="184" customFormat="1" ht="17.25" x14ac:dyDescent="0.35">
      <c r="A398" s="444"/>
      <c r="B398" s="444"/>
      <c r="C398" s="444"/>
      <c r="D398" s="444"/>
      <c r="E398" s="444"/>
      <c r="F398" s="444"/>
      <c r="G398" s="479"/>
      <c r="H398" s="485"/>
      <c r="I398" s="463"/>
      <c r="J398" s="491"/>
      <c r="K398" s="463"/>
      <c r="L398" s="497"/>
      <c r="M398" s="463"/>
      <c r="N398" s="491"/>
      <c r="O398" s="512"/>
      <c r="P398" s="491"/>
      <c r="Q398" s="444"/>
      <c r="R398" s="485"/>
      <c r="S398" s="444"/>
      <c r="T398" s="457"/>
    </row>
    <row r="399" spans="1:20" s="184" customFormat="1" ht="17.25" x14ac:dyDescent="0.35">
      <c r="A399" s="444"/>
      <c r="B399" s="444"/>
      <c r="C399" s="444"/>
      <c r="D399" s="444"/>
      <c r="E399" s="444"/>
      <c r="F399" s="444"/>
      <c r="G399" s="479"/>
      <c r="H399" s="485"/>
      <c r="I399" s="463"/>
      <c r="J399" s="491"/>
      <c r="K399" s="463"/>
      <c r="L399" s="497"/>
      <c r="M399" s="463"/>
      <c r="N399" s="491"/>
      <c r="O399" s="512"/>
      <c r="P399" s="491"/>
      <c r="Q399" s="444"/>
      <c r="R399" s="485"/>
      <c r="S399" s="444"/>
      <c r="T399" s="457"/>
    </row>
    <row r="400" spans="1:20" s="184" customFormat="1" ht="17.25" x14ac:dyDescent="0.35">
      <c r="A400" s="444"/>
      <c r="B400" s="444"/>
      <c r="C400" s="444"/>
      <c r="D400" s="444"/>
      <c r="E400" s="444"/>
      <c r="F400" s="444"/>
      <c r="G400" s="479"/>
      <c r="H400" s="485"/>
      <c r="I400" s="463"/>
      <c r="J400" s="491"/>
      <c r="K400" s="463"/>
      <c r="L400" s="497"/>
      <c r="M400" s="463"/>
      <c r="N400" s="491"/>
      <c r="O400" s="512"/>
      <c r="P400" s="491"/>
      <c r="Q400" s="444"/>
      <c r="R400" s="485"/>
      <c r="S400" s="444"/>
      <c r="T400" s="457"/>
    </row>
    <row r="401" spans="1:20" s="465" customFormat="1" ht="17.25" x14ac:dyDescent="0.35">
      <c r="A401" s="444"/>
      <c r="B401" s="444"/>
      <c r="C401" s="444"/>
      <c r="D401" s="444"/>
      <c r="E401" s="444"/>
      <c r="F401" s="444"/>
      <c r="G401" s="479"/>
      <c r="H401" s="485"/>
      <c r="I401" s="463"/>
      <c r="J401" s="491"/>
      <c r="K401" s="463"/>
      <c r="L401" s="497"/>
      <c r="M401" s="463"/>
      <c r="N401" s="491"/>
      <c r="O401" s="512"/>
      <c r="P401" s="491"/>
      <c r="Q401" s="444"/>
      <c r="R401" s="485"/>
      <c r="S401" s="444"/>
      <c r="T401" s="457"/>
    </row>
  </sheetData>
  <autoFilter ref="A5:T5" xr:uid="{EB52EBDF-D78B-48D0-9E93-CB428724CAE4}"/>
  <mergeCells count="8">
    <mergeCell ref="Q4:R4"/>
    <mergeCell ref="F3:R3"/>
    <mergeCell ref="S3:T4"/>
    <mergeCell ref="K4:L4"/>
    <mergeCell ref="M4:N4"/>
    <mergeCell ref="O4:P4"/>
    <mergeCell ref="G4:H4"/>
    <mergeCell ref="I4:J4"/>
  </mergeCells>
  <phoneticPr fontId="105" type="noConversion"/>
  <hyperlinks>
    <hyperlink ref="A2" location="'Chapter 2'!A1" display="Back to Table of Contents" xr:uid="{3B560472-6C87-468F-8569-8D018CE654F8}"/>
    <hyperlink ref="B391" r:id="rId1" xr:uid="{E011DE6A-A99B-4C05-97CC-073BFC3987CC}"/>
    <hyperlink ref="B395" r:id="rId2" xr:uid="{72EE6502-6132-4771-BC87-CEA8E8EAC6E9}"/>
    <hyperlink ref="B393" r:id="rId3" xr:uid="{08291196-0C89-498A-BB6E-2CCDEEED73D6}"/>
  </hyperlinks>
  <pageMargins left="0.70866141732283472" right="0.70866141732283472" top="0.74803149606299213" bottom="0.74803149606299213" header="0.31496062992125984" footer="0.31496062992125984"/>
  <pageSetup paperSize="9" scale="61" fitToHeight="8" orientation="landscape"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544F1-4C0B-4C9F-9CFF-EA1025F51679}">
  <sheetPr>
    <tabColor theme="8" tint="0.39997558519241921"/>
    <pageSetUpPr fitToPage="1"/>
  </sheetPr>
  <dimension ref="A1:R34"/>
  <sheetViews>
    <sheetView showGridLines="0" zoomScaleNormal="100" workbookViewId="0">
      <pane ySplit="4" topLeftCell="A14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23" style="2" customWidth="1"/>
    <col min="2" max="2" width="11.85546875" style="2" customWidth="1"/>
    <col min="3" max="3" width="11.5703125" style="2" customWidth="1"/>
    <col min="4" max="4" width="10.5703125" style="2" customWidth="1"/>
    <col min="5" max="5" width="12.5703125" style="2" customWidth="1"/>
    <col min="6" max="6" width="11.7109375" style="2" customWidth="1"/>
    <col min="7" max="7" width="9.140625" style="2"/>
    <col min="8" max="8" width="11.7109375" style="2" customWidth="1"/>
    <col min="9" max="15" width="9.140625" style="2"/>
    <col min="16" max="16" width="9.5703125" style="2" bestFit="1" customWidth="1"/>
    <col min="17" max="16384" width="9.140625" style="2"/>
  </cols>
  <sheetData>
    <row r="1" spans="1:18" ht="18" x14ac:dyDescent="0.35">
      <c r="A1" s="3" t="s">
        <v>1332</v>
      </c>
      <c r="B1" s="3"/>
      <c r="C1" s="3"/>
      <c r="D1" s="3"/>
      <c r="E1" s="3"/>
      <c r="F1" s="3"/>
      <c r="G1" s="3"/>
      <c r="H1" s="3"/>
      <c r="I1" s="3"/>
      <c r="J1" s="3"/>
      <c r="K1" s="335"/>
      <c r="L1" s="335"/>
      <c r="M1" s="335"/>
      <c r="N1" s="335"/>
      <c r="O1" s="335"/>
      <c r="P1" s="335"/>
      <c r="Q1" s="335"/>
      <c r="R1" s="335"/>
    </row>
    <row r="2" spans="1:18" x14ac:dyDescent="0.3">
      <c r="A2" s="160" t="s">
        <v>114</v>
      </c>
    </row>
    <row r="3" spans="1:18" x14ac:dyDescent="0.3">
      <c r="A3" s="32"/>
      <c r="B3" s="7"/>
      <c r="C3" s="338">
        <v>2003</v>
      </c>
      <c r="D3" s="338">
        <v>2006</v>
      </c>
      <c r="E3" s="338">
        <v>2011</v>
      </c>
      <c r="F3" s="338">
        <v>2017</v>
      </c>
      <c r="G3" s="92"/>
    </row>
    <row r="4" spans="1:18" x14ac:dyDescent="0.3">
      <c r="A4" s="13"/>
      <c r="B4" s="13"/>
      <c r="C4" s="295" t="s">
        <v>23</v>
      </c>
      <c r="D4" s="295" t="s">
        <v>23</v>
      </c>
      <c r="E4" s="295" t="s">
        <v>23</v>
      </c>
      <c r="F4" s="295" t="s">
        <v>23</v>
      </c>
      <c r="G4" s="92"/>
    </row>
    <row r="5" spans="1:18" x14ac:dyDescent="0.3">
      <c r="A5" s="7"/>
      <c r="B5" s="7"/>
      <c r="C5" s="338"/>
      <c r="D5" s="338"/>
      <c r="E5" s="338"/>
      <c r="F5" s="338"/>
      <c r="G5" s="92"/>
    </row>
    <row r="6" spans="1:18" x14ac:dyDescent="0.3">
      <c r="A6" s="6" t="s">
        <v>24</v>
      </c>
      <c r="B6" s="6" t="s">
        <v>5</v>
      </c>
      <c r="C6" s="340">
        <v>3.8</v>
      </c>
      <c r="D6" s="340">
        <v>4.0999999999999996</v>
      </c>
      <c r="E6" s="340">
        <v>3.7</v>
      </c>
      <c r="F6" s="340">
        <v>3.7699008048351885</v>
      </c>
      <c r="Q6" s="25"/>
    </row>
    <row r="7" spans="1:18" x14ac:dyDescent="0.3">
      <c r="A7" s="344"/>
      <c r="B7" s="344" t="s">
        <v>6</v>
      </c>
      <c r="C7" s="345">
        <v>1.7</v>
      </c>
      <c r="D7" s="345">
        <v>1.7</v>
      </c>
      <c r="E7" s="345">
        <v>1.6</v>
      </c>
      <c r="F7" s="345">
        <v>1.2973710269426002</v>
      </c>
      <c r="Q7" s="25"/>
    </row>
    <row r="8" spans="1:18" x14ac:dyDescent="0.3">
      <c r="A8" s="14"/>
      <c r="B8" s="14" t="s">
        <v>25</v>
      </c>
      <c r="C8" s="346">
        <v>2.8</v>
      </c>
      <c r="D8" s="346">
        <v>2.9</v>
      </c>
      <c r="E8" s="346">
        <v>2.6</v>
      </c>
      <c r="F8" s="346">
        <v>2.5093623272453836</v>
      </c>
      <c r="Q8" s="25"/>
    </row>
    <row r="9" spans="1:18" x14ac:dyDescent="0.3">
      <c r="A9" s="7"/>
      <c r="B9" s="7"/>
      <c r="C9" s="347"/>
      <c r="D9" s="347"/>
      <c r="E9" s="347"/>
      <c r="F9" s="347"/>
      <c r="Q9" s="25"/>
    </row>
    <row r="10" spans="1:18" x14ac:dyDescent="0.3">
      <c r="A10" s="6" t="s">
        <v>26</v>
      </c>
      <c r="B10" s="6" t="s">
        <v>5</v>
      </c>
      <c r="C10" s="340">
        <v>4.8</v>
      </c>
      <c r="D10" s="340">
        <v>4.8</v>
      </c>
      <c r="E10" s="340">
        <v>3.9</v>
      </c>
      <c r="F10" s="340">
        <v>3.2149619886990348</v>
      </c>
      <c r="Q10" s="25"/>
    </row>
    <row r="11" spans="1:18" x14ac:dyDescent="0.3">
      <c r="A11" s="344"/>
      <c r="B11" s="344" t="s">
        <v>6</v>
      </c>
      <c r="C11" s="345">
        <v>3.4</v>
      </c>
      <c r="D11" s="345">
        <v>3.3</v>
      </c>
      <c r="E11" s="345">
        <v>2.5</v>
      </c>
      <c r="F11" s="345">
        <v>2.1101253017302555</v>
      </c>
      <c r="Q11" s="25"/>
    </row>
    <row r="12" spans="1:18" x14ac:dyDescent="0.3">
      <c r="A12" s="14"/>
      <c r="B12" s="14" t="s">
        <v>25</v>
      </c>
      <c r="C12" s="346">
        <v>4.0999999999999996</v>
      </c>
      <c r="D12" s="346">
        <v>4</v>
      </c>
      <c r="E12" s="346">
        <v>3.2</v>
      </c>
      <c r="F12" s="346">
        <v>2.6516971221525227</v>
      </c>
      <c r="Q12" s="25"/>
    </row>
    <row r="13" spans="1:18" x14ac:dyDescent="0.3">
      <c r="A13" s="7"/>
      <c r="B13" s="7"/>
      <c r="C13" s="29"/>
      <c r="D13" s="29"/>
      <c r="E13" s="29"/>
      <c r="F13" s="29"/>
      <c r="Q13" s="25"/>
    </row>
    <row r="14" spans="1:18" x14ac:dyDescent="0.3">
      <c r="A14" s="6" t="s">
        <v>27</v>
      </c>
      <c r="B14" s="6" t="s">
        <v>5</v>
      </c>
      <c r="C14" s="340">
        <v>6.4</v>
      </c>
      <c r="D14" s="340">
        <v>6.4832819215529138</v>
      </c>
      <c r="E14" s="340">
        <v>5.7326879999999996</v>
      </c>
      <c r="F14" s="340">
        <v>5.6054114775314421</v>
      </c>
      <c r="Q14" s="25"/>
    </row>
    <row r="15" spans="1:18" x14ac:dyDescent="0.3">
      <c r="A15" s="344"/>
      <c r="B15" s="344" t="s">
        <v>6</v>
      </c>
      <c r="C15" s="345">
        <v>4.0999999999999996</v>
      </c>
      <c r="D15" s="345">
        <v>3.9731066127809118</v>
      </c>
      <c r="E15" s="345">
        <v>3.4532289999999999</v>
      </c>
      <c r="F15" s="345">
        <v>2.832911362307331</v>
      </c>
      <c r="Q15" s="25"/>
    </row>
    <row r="16" spans="1:18" x14ac:dyDescent="0.3">
      <c r="A16" s="14"/>
      <c r="B16" s="14" t="s">
        <v>25</v>
      </c>
      <c r="C16" s="346">
        <v>5.2378360868138829</v>
      </c>
      <c r="D16" s="346">
        <v>5.1878788768978294</v>
      </c>
      <c r="E16" s="346">
        <v>4.5709049999999998</v>
      </c>
      <c r="F16" s="346">
        <v>4.1919429298074729</v>
      </c>
      <c r="Q16" s="25"/>
    </row>
    <row r="17" spans="1:17" x14ac:dyDescent="0.3">
      <c r="A17" s="7"/>
      <c r="B17" s="7"/>
      <c r="C17" s="347"/>
      <c r="D17" s="347"/>
      <c r="E17" s="347"/>
      <c r="F17" s="347"/>
      <c r="Q17" s="25"/>
    </row>
    <row r="18" spans="1:17" ht="16.5" customHeight="1" x14ac:dyDescent="0.3">
      <c r="A18" s="6" t="s">
        <v>22</v>
      </c>
      <c r="B18" s="6" t="s">
        <v>5</v>
      </c>
      <c r="C18" s="340">
        <v>2.4</v>
      </c>
      <c r="D18" s="340">
        <v>2.4129139911042943</v>
      </c>
      <c r="E18" s="340">
        <v>2.652269</v>
      </c>
      <c r="F18" s="340">
        <v>2.7113593133130838</v>
      </c>
      <c r="Q18" s="25"/>
    </row>
    <row r="19" spans="1:17" x14ac:dyDescent="0.3">
      <c r="A19" s="344"/>
      <c r="B19" s="344" t="s">
        <v>6</v>
      </c>
      <c r="C19" s="345">
        <v>2.2000000000000002</v>
      </c>
      <c r="D19" s="345">
        <v>2.1880197580995007</v>
      </c>
      <c r="E19" s="345">
        <v>2.0743200000000002</v>
      </c>
      <c r="F19" s="345">
        <v>2.0198124846757999</v>
      </c>
    </row>
    <row r="20" spans="1:17" x14ac:dyDescent="0.3">
      <c r="A20" s="14"/>
      <c r="B20" s="14" t="s">
        <v>25</v>
      </c>
      <c r="C20" s="346">
        <v>2.2541698873699225</v>
      </c>
      <c r="D20" s="346">
        <v>2.2968676360373115</v>
      </c>
      <c r="E20" s="346">
        <v>2.3577279999999998</v>
      </c>
      <c r="F20" s="346">
        <v>2.3587967701450689</v>
      </c>
    </row>
    <row r="21" spans="1:17" x14ac:dyDescent="0.3">
      <c r="A21" s="7"/>
      <c r="B21" s="7"/>
      <c r="C21" s="347"/>
      <c r="D21" s="347"/>
      <c r="E21" s="347"/>
      <c r="F21" s="347"/>
    </row>
    <row r="22" spans="1:17" ht="16.5" customHeight="1" x14ac:dyDescent="0.3">
      <c r="A22" s="348" t="s">
        <v>28</v>
      </c>
      <c r="B22" s="6" t="s">
        <v>5</v>
      </c>
      <c r="C22" s="340">
        <v>13.6</v>
      </c>
      <c r="D22" s="340">
        <v>13.6</v>
      </c>
      <c r="E22" s="340">
        <v>13.9</v>
      </c>
      <c r="F22" s="340">
        <v>14.613224696601513</v>
      </c>
      <c r="G22" s="11"/>
    </row>
    <row r="23" spans="1:17" x14ac:dyDescent="0.3">
      <c r="A23" s="344"/>
      <c r="B23" s="344" t="s">
        <v>6</v>
      </c>
      <c r="C23" s="345">
        <v>13</v>
      </c>
      <c r="D23" s="345">
        <v>13</v>
      </c>
      <c r="E23" s="345">
        <v>13.4</v>
      </c>
      <c r="F23" s="345">
        <v>12.517234646516245</v>
      </c>
      <c r="G23" s="11"/>
    </row>
    <row r="24" spans="1:17" x14ac:dyDescent="0.3">
      <c r="A24" s="34"/>
      <c r="B24" s="15" t="s">
        <v>25</v>
      </c>
      <c r="C24" s="349">
        <v>13.3</v>
      </c>
      <c r="D24" s="349">
        <v>13.3</v>
      </c>
      <c r="E24" s="349">
        <v>13.6</v>
      </c>
      <c r="F24" s="349">
        <v>13.545531840383346</v>
      </c>
    </row>
    <row r="25" spans="1:17" x14ac:dyDescent="0.3">
      <c r="C25" s="294"/>
      <c r="D25" s="294"/>
      <c r="E25" s="294"/>
    </row>
    <row r="26" spans="1:17" s="166" customFormat="1" ht="15" x14ac:dyDescent="0.35">
      <c r="A26" s="180" t="s">
        <v>29</v>
      </c>
      <c r="B26" s="166" t="s">
        <v>331</v>
      </c>
    </row>
    <row r="27" spans="1:17" s="166" customFormat="1" ht="15" x14ac:dyDescent="0.35">
      <c r="B27" s="166" t="s">
        <v>332</v>
      </c>
      <c r="C27" s="218"/>
      <c r="D27" s="218"/>
      <c r="E27" s="218"/>
      <c r="F27" s="218"/>
      <c r="G27" s="218"/>
      <c r="H27" s="350"/>
      <c r="I27" s="350"/>
      <c r="J27" s="350"/>
      <c r="K27" s="350"/>
      <c r="L27" s="350"/>
      <c r="M27" s="350"/>
      <c r="N27" s="350"/>
      <c r="O27" s="350"/>
    </row>
    <row r="28" spans="1:17" s="166" customFormat="1" ht="15" x14ac:dyDescent="0.35">
      <c r="B28" s="166" t="s">
        <v>333</v>
      </c>
      <c r="C28" s="218"/>
      <c r="D28" s="218"/>
      <c r="E28" s="218"/>
      <c r="F28" s="218"/>
      <c r="H28" s="350"/>
      <c r="I28" s="350"/>
      <c r="J28" s="350"/>
      <c r="K28" s="350"/>
      <c r="L28" s="350"/>
      <c r="M28" s="350"/>
      <c r="N28" s="350"/>
      <c r="O28" s="350"/>
    </row>
    <row r="29" spans="1:17" s="166" customFormat="1" ht="15" x14ac:dyDescent="0.35">
      <c r="B29" s="166" t="s">
        <v>334</v>
      </c>
      <c r="C29" s="218"/>
      <c r="D29" s="218"/>
      <c r="E29" s="218"/>
      <c r="F29" s="218"/>
      <c r="H29" s="350"/>
      <c r="I29" s="350"/>
      <c r="J29" s="350"/>
      <c r="K29" s="350"/>
      <c r="L29" s="350"/>
      <c r="M29" s="350"/>
      <c r="N29" s="350"/>
      <c r="O29" s="350"/>
    </row>
    <row r="30" spans="1:17" s="166" customFormat="1" ht="15" x14ac:dyDescent="0.35">
      <c r="B30" s="166" t="s">
        <v>335</v>
      </c>
      <c r="C30" s="218"/>
      <c r="D30" s="218"/>
      <c r="E30" s="218"/>
      <c r="F30" s="218"/>
    </row>
    <row r="31" spans="1:17" s="166" customFormat="1" ht="15" x14ac:dyDescent="0.35">
      <c r="B31" s="218"/>
      <c r="C31" s="218"/>
      <c r="D31" s="218"/>
      <c r="E31" s="218"/>
      <c r="F31" s="218"/>
    </row>
    <row r="32" spans="1:17" s="166" customFormat="1" ht="15" x14ac:dyDescent="0.35">
      <c r="A32" s="180" t="s">
        <v>30</v>
      </c>
      <c r="B32" s="181" t="s">
        <v>336</v>
      </c>
      <c r="C32" s="181"/>
      <c r="D32" s="181"/>
      <c r="E32" s="181"/>
      <c r="F32" s="181"/>
      <c r="G32" s="181"/>
      <c r="H32" s="181"/>
      <c r="I32" s="181"/>
    </row>
    <row r="33" spans="1:12" ht="17.25" x14ac:dyDescent="0.35">
      <c r="A33" s="166"/>
      <c r="B33" s="160" t="s">
        <v>337</v>
      </c>
      <c r="C33" s="351"/>
      <c r="D33" s="351"/>
      <c r="E33" s="351"/>
      <c r="F33" s="351"/>
      <c r="G33" s="351"/>
      <c r="H33" s="351"/>
      <c r="I33" s="351"/>
      <c r="J33" s="166"/>
      <c r="K33" s="166"/>
      <c r="L33" s="166"/>
    </row>
    <row r="34" spans="1:12" x14ac:dyDescent="0.3">
      <c r="B34" s="352"/>
      <c r="C34" s="352"/>
      <c r="D34" s="352"/>
      <c r="E34" s="352"/>
      <c r="F34" s="352"/>
      <c r="G34" s="352"/>
      <c r="H34" s="352"/>
      <c r="I34" s="352"/>
    </row>
  </sheetData>
  <hyperlinks>
    <hyperlink ref="B33" r:id="rId1" xr:uid="{251E3CA7-BC1B-473B-88F6-2BCD7370CE46}"/>
    <hyperlink ref="A2" location="'Chapter 2'!A1" display="Back to Table of Contents" xr:uid="{ADA86443-ECA0-4A10-BAFC-A30C501BE59C}"/>
  </hyperlinks>
  <pageMargins left="0.7" right="0.7" top="0.75" bottom="0.75" header="0.3" footer="0.3"/>
  <pageSetup paperSize="9" scale="93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E0D1-00C8-499C-8013-DB5C858DDAD9}">
  <sheetPr>
    <tabColor theme="8" tint="0.39997558519241921"/>
    <pageSetUpPr fitToPage="1"/>
  </sheetPr>
  <dimension ref="A1:V27"/>
  <sheetViews>
    <sheetView showGridLines="0" zoomScaleNormal="100" workbookViewId="0">
      <pane ySplit="4" topLeftCell="A5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11.42578125" style="2" customWidth="1"/>
    <col min="2" max="2" width="12.5703125" style="2" customWidth="1"/>
    <col min="3" max="10" width="9.140625" style="2"/>
    <col min="11" max="11" width="9.85546875" style="2" customWidth="1"/>
    <col min="12" max="12" width="10.42578125" style="2" customWidth="1"/>
    <col min="13" max="13" width="10" style="2" customWidth="1"/>
    <col min="14" max="14" width="9.85546875" style="2" customWidth="1"/>
    <col min="15" max="15" width="13.42578125" style="2" customWidth="1"/>
    <col min="16" max="16384" width="9.140625" style="2"/>
  </cols>
  <sheetData>
    <row r="1" spans="1:22" ht="18" x14ac:dyDescent="0.35">
      <c r="A1" s="3" t="s">
        <v>1333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35"/>
      <c r="Q1" s="335"/>
      <c r="R1" s="335"/>
      <c r="S1" s="335"/>
      <c r="T1" s="335"/>
      <c r="U1" s="335"/>
      <c r="V1" s="335"/>
    </row>
    <row r="2" spans="1:22" ht="18.75" x14ac:dyDescent="0.3">
      <c r="A2" s="160" t="s">
        <v>114</v>
      </c>
      <c r="B2" s="353"/>
      <c r="C2" s="353"/>
      <c r="D2" s="353"/>
      <c r="E2" s="353"/>
      <c r="F2" s="353"/>
      <c r="G2" s="353"/>
      <c r="H2" s="353"/>
      <c r="I2" s="353"/>
    </row>
    <row r="3" spans="1:22" s="306" customFormat="1" ht="27.75" customHeight="1" x14ac:dyDescent="0.25">
      <c r="A3" s="354"/>
      <c r="B3" s="355"/>
      <c r="C3" s="356">
        <v>2003</v>
      </c>
      <c r="D3" s="356">
        <v>2008</v>
      </c>
      <c r="E3" s="356">
        <v>2009</v>
      </c>
      <c r="F3" s="356">
        <v>2010</v>
      </c>
      <c r="G3" s="356">
        <v>2011</v>
      </c>
      <c r="H3" s="356">
        <v>2012</v>
      </c>
      <c r="I3" s="356">
        <v>2013</v>
      </c>
      <c r="J3" s="19">
        <v>2014</v>
      </c>
      <c r="K3" s="356">
        <v>2015</v>
      </c>
      <c r="L3" s="356">
        <v>2016</v>
      </c>
      <c r="M3" s="356">
        <v>2017</v>
      </c>
      <c r="N3" s="356">
        <v>2018</v>
      </c>
      <c r="O3" s="356">
        <v>2019</v>
      </c>
    </row>
    <row r="4" spans="1:22" x14ac:dyDescent="0.3">
      <c r="A4" s="357"/>
      <c r="B4" s="357"/>
      <c r="C4" s="358" t="s">
        <v>23</v>
      </c>
      <c r="D4" s="358" t="s">
        <v>23</v>
      </c>
      <c r="E4" s="358" t="s">
        <v>23</v>
      </c>
      <c r="F4" s="358" t="s">
        <v>23</v>
      </c>
      <c r="G4" s="358" t="s">
        <v>23</v>
      </c>
      <c r="H4" s="358" t="s">
        <v>23</v>
      </c>
      <c r="I4" s="358" t="s">
        <v>23</v>
      </c>
      <c r="J4" s="295" t="s">
        <v>23</v>
      </c>
      <c r="K4" s="358" t="s">
        <v>23</v>
      </c>
      <c r="L4" s="358" t="s">
        <v>23</v>
      </c>
      <c r="M4" s="358" t="s">
        <v>23</v>
      </c>
      <c r="N4" s="358" t="s">
        <v>23</v>
      </c>
      <c r="O4" s="358" t="s">
        <v>23</v>
      </c>
    </row>
    <row r="5" spans="1:22" x14ac:dyDescent="0.3">
      <c r="A5" s="28"/>
      <c r="B5" s="28"/>
      <c r="C5" s="359"/>
      <c r="D5" s="359"/>
      <c r="E5" s="359"/>
      <c r="F5" s="359"/>
      <c r="G5" s="359"/>
      <c r="H5" s="359"/>
      <c r="I5" s="359"/>
      <c r="J5" s="338"/>
      <c r="K5" s="359"/>
      <c r="L5" s="359"/>
      <c r="M5" s="359"/>
      <c r="N5" s="359"/>
      <c r="O5" s="359"/>
    </row>
    <row r="6" spans="1:22" x14ac:dyDescent="0.3">
      <c r="A6" s="289" t="s">
        <v>27</v>
      </c>
      <c r="B6" s="289" t="s">
        <v>5</v>
      </c>
      <c r="C6" s="340">
        <v>8.1999999999999993</v>
      </c>
      <c r="D6" s="340">
        <v>6.9</v>
      </c>
      <c r="E6" s="340">
        <v>7.4</v>
      </c>
      <c r="F6" s="340">
        <v>7.5</v>
      </c>
      <c r="G6" s="340">
        <v>7.5</v>
      </c>
      <c r="H6" s="340">
        <v>7.3</v>
      </c>
      <c r="I6" s="340">
        <v>7.0545</v>
      </c>
      <c r="J6" s="339">
        <v>7.8</v>
      </c>
      <c r="K6" s="340">
        <v>7.4</v>
      </c>
      <c r="L6" s="340">
        <v>6.7336</v>
      </c>
      <c r="M6" s="340">
        <v>6.4166999999999996</v>
      </c>
      <c r="N6" s="340">
        <v>7</v>
      </c>
      <c r="O6" s="340">
        <v>7</v>
      </c>
    </row>
    <row r="7" spans="1:22" x14ac:dyDescent="0.3">
      <c r="A7" s="360"/>
      <c r="B7" s="360" t="s">
        <v>6</v>
      </c>
      <c r="C7" s="345">
        <v>6.5</v>
      </c>
      <c r="D7" s="345">
        <v>5.6</v>
      </c>
      <c r="E7" s="345">
        <v>5.2</v>
      </c>
      <c r="F7" s="345">
        <v>5.2</v>
      </c>
      <c r="G7" s="345">
        <v>4.9000000000000004</v>
      </c>
      <c r="H7" s="345">
        <v>5.7</v>
      </c>
      <c r="I7" s="345">
        <v>5.2945000000000002</v>
      </c>
      <c r="J7" s="361">
        <v>4.7</v>
      </c>
      <c r="K7" s="345">
        <v>4.57</v>
      </c>
      <c r="L7" s="345">
        <v>4.2343999999999999</v>
      </c>
      <c r="M7" s="345">
        <v>3.9847999999999999</v>
      </c>
      <c r="N7" s="345">
        <v>4</v>
      </c>
      <c r="O7" s="345">
        <v>4</v>
      </c>
    </row>
    <row r="8" spans="1:22" x14ac:dyDescent="0.3">
      <c r="A8" s="362"/>
      <c r="B8" s="362" t="s">
        <v>25</v>
      </c>
      <c r="C8" s="346">
        <v>7.3</v>
      </c>
      <c r="D8" s="346">
        <v>6.2</v>
      </c>
      <c r="E8" s="346">
        <v>6.2</v>
      </c>
      <c r="F8" s="346">
        <v>6.3</v>
      </c>
      <c r="G8" s="346">
        <v>6.2</v>
      </c>
      <c r="H8" s="346">
        <v>6.5</v>
      </c>
      <c r="I8" s="346">
        <v>6.1387</v>
      </c>
      <c r="J8" s="363">
        <v>6.2</v>
      </c>
      <c r="K8" s="346">
        <v>5.96</v>
      </c>
      <c r="L8" s="346">
        <v>5.4349999999999996</v>
      </c>
      <c r="M8" s="346">
        <v>5.1546000000000003</v>
      </c>
      <c r="N8" s="346">
        <v>5</v>
      </c>
      <c r="O8" s="346">
        <v>5.5</v>
      </c>
    </row>
    <row r="9" spans="1:22" x14ac:dyDescent="0.3">
      <c r="A9" s="28"/>
      <c r="B9" s="28"/>
      <c r="C9" s="347"/>
      <c r="D9" s="347"/>
      <c r="E9" s="347"/>
      <c r="F9" s="347"/>
      <c r="G9" s="347"/>
      <c r="H9" s="347"/>
      <c r="I9" s="347"/>
      <c r="J9" s="29"/>
      <c r="K9" s="7"/>
      <c r="L9" s="7"/>
      <c r="M9" s="7"/>
      <c r="N9" s="7"/>
      <c r="O9" s="7"/>
    </row>
    <row r="10" spans="1:22" x14ac:dyDescent="0.3">
      <c r="A10" s="289" t="s">
        <v>22</v>
      </c>
      <c r="B10" s="289" t="s">
        <v>5</v>
      </c>
      <c r="C10" s="340">
        <v>2.4</v>
      </c>
      <c r="D10" s="340">
        <v>2.5</v>
      </c>
      <c r="E10" s="340">
        <v>2.7</v>
      </c>
      <c r="F10" s="340">
        <v>3.3</v>
      </c>
      <c r="G10" s="340">
        <v>2.9</v>
      </c>
      <c r="H10" s="340">
        <v>2.8</v>
      </c>
      <c r="I10" s="340">
        <v>3.1663999999999999</v>
      </c>
      <c r="J10" s="339">
        <v>3.3</v>
      </c>
      <c r="K10" s="340">
        <v>2.58</v>
      </c>
      <c r="L10" s="340">
        <v>3.2023999999999999</v>
      </c>
      <c r="M10" s="340">
        <v>3.1564999999999999</v>
      </c>
      <c r="N10" s="340">
        <v>2</v>
      </c>
      <c r="O10" s="340">
        <v>3</v>
      </c>
    </row>
    <row r="11" spans="1:22" x14ac:dyDescent="0.3">
      <c r="A11" s="360"/>
      <c r="B11" s="360" t="s">
        <v>6</v>
      </c>
      <c r="C11" s="345">
        <v>2.1</v>
      </c>
      <c r="D11" s="345">
        <v>2.8</v>
      </c>
      <c r="E11" s="345">
        <v>2.2000000000000002</v>
      </c>
      <c r="F11" s="345">
        <v>2.5</v>
      </c>
      <c r="G11" s="345">
        <v>2.7</v>
      </c>
      <c r="H11" s="345">
        <v>2.8</v>
      </c>
      <c r="I11" s="345">
        <v>2.6562000000000001</v>
      </c>
      <c r="J11" s="361">
        <v>3.1</v>
      </c>
      <c r="K11" s="345">
        <v>2.61</v>
      </c>
      <c r="L11" s="345">
        <v>2.7115999999999998</v>
      </c>
      <c r="M11" s="345">
        <v>2.8231000000000002</v>
      </c>
      <c r="N11" s="345">
        <v>3</v>
      </c>
      <c r="O11" s="345">
        <v>3</v>
      </c>
    </row>
    <row r="12" spans="1:22" x14ac:dyDescent="0.3">
      <c r="A12" s="362"/>
      <c r="B12" s="362" t="s">
        <v>25</v>
      </c>
      <c r="C12" s="346">
        <v>2.2000000000000002</v>
      </c>
      <c r="D12" s="346">
        <v>2.6</v>
      </c>
      <c r="E12" s="346">
        <v>2.5</v>
      </c>
      <c r="F12" s="346">
        <v>2.9</v>
      </c>
      <c r="G12" s="346">
        <v>2.8</v>
      </c>
      <c r="H12" s="346">
        <v>2.8</v>
      </c>
      <c r="I12" s="346">
        <v>2.9009</v>
      </c>
      <c r="J12" s="363">
        <v>3.2</v>
      </c>
      <c r="K12" s="363">
        <v>2.6</v>
      </c>
      <c r="L12" s="346">
        <v>2.9474</v>
      </c>
      <c r="M12" s="346">
        <v>2.9834999999999998</v>
      </c>
      <c r="N12" s="346">
        <v>3</v>
      </c>
      <c r="O12" s="346">
        <v>3</v>
      </c>
    </row>
    <row r="13" spans="1:22" x14ac:dyDescent="0.3">
      <c r="A13" s="364"/>
      <c r="B13" s="28"/>
      <c r="C13" s="347"/>
      <c r="D13" s="347"/>
      <c r="E13" s="347"/>
      <c r="F13" s="347"/>
      <c r="G13" s="347"/>
      <c r="H13" s="347"/>
      <c r="I13" s="347"/>
      <c r="J13" s="29"/>
      <c r="K13" s="7"/>
      <c r="L13" s="7"/>
      <c r="M13" s="7"/>
      <c r="N13" s="7"/>
      <c r="O13" s="7"/>
    </row>
    <row r="14" spans="1:22" x14ac:dyDescent="0.3">
      <c r="A14" s="30" t="s">
        <v>28</v>
      </c>
      <c r="B14" s="289" t="s">
        <v>5</v>
      </c>
      <c r="C14" s="340">
        <v>14.9</v>
      </c>
      <c r="D14" s="340">
        <v>15.1</v>
      </c>
      <c r="E14" s="340">
        <v>15.2</v>
      </c>
      <c r="F14" s="340">
        <v>16.3</v>
      </c>
      <c r="G14" s="340">
        <v>15.6</v>
      </c>
      <c r="H14" s="340">
        <v>16.600000000000001</v>
      </c>
      <c r="I14" s="340">
        <v>15.6839</v>
      </c>
      <c r="J14" s="339">
        <v>18.2</v>
      </c>
      <c r="K14" s="340">
        <v>15.62</v>
      </c>
      <c r="L14" s="340">
        <v>15.513400000000001</v>
      </c>
      <c r="M14" s="340">
        <v>16.180782187762521</v>
      </c>
      <c r="N14" s="340">
        <v>16</v>
      </c>
      <c r="O14" s="340">
        <v>17</v>
      </c>
    </row>
    <row r="15" spans="1:22" x14ac:dyDescent="0.3">
      <c r="A15" s="365"/>
      <c r="B15" s="360" t="s">
        <v>6</v>
      </c>
      <c r="C15" s="345">
        <v>14.5</v>
      </c>
      <c r="D15" s="345">
        <v>15.5</v>
      </c>
      <c r="E15" s="345">
        <v>13.7</v>
      </c>
      <c r="F15" s="345">
        <v>14</v>
      </c>
      <c r="G15" s="345">
        <v>13.8</v>
      </c>
      <c r="H15" s="345">
        <v>15.9</v>
      </c>
      <c r="I15" s="345">
        <v>15.3194</v>
      </c>
      <c r="J15" s="361">
        <v>13.8</v>
      </c>
      <c r="K15" s="345">
        <v>14.54</v>
      </c>
      <c r="L15" s="345">
        <v>14.975300000000001</v>
      </c>
      <c r="M15" s="345">
        <v>14.60434844799555</v>
      </c>
      <c r="N15" s="345">
        <v>16</v>
      </c>
      <c r="O15" s="345">
        <v>14</v>
      </c>
    </row>
    <row r="16" spans="1:22" x14ac:dyDescent="0.3">
      <c r="A16" s="366"/>
      <c r="B16" s="366" t="s">
        <v>25</v>
      </c>
      <c r="C16" s="349">
        <v>14.7</v>
      </c>
      <c r="D16" s="349">
        <v>15.3</v>
      </c>
      <c r="E16" s="349">
        <v>14.4</v>
      </c>
      <c r="F16" s="349">
        <v>15.1</v>
      </c>
      <c r="G16" s="349">
        <v>14.6</v>
      </c>
      <c r="H16" s="349">
        <v>16.2</v>
      </c>
      <c r="I16" s="349">
        <v>15.494300000000001</v>
      </c>
      <c r="J16" s="367">
        <v>15.9</v>
      </c>
      <c r="K16" s="349">
        <v>15.06</v>
      </c>
      <c r="L16" s="349">
        <v>15.234</v>
      </c>
      <c r="M16" s="349">
        <v>15.3628</v>
      </c>
      <c r="N16" s="349">
        <v>16</v>
      </c>
      <c r="O16" s="349">
        <v>15.5</v>
      </c>
    </row>
    <row r="17" spans="1:20" ht="21.75" customHeight="1" x14ac:dyDescent="0.3">
      <c r="A17" s="25"/>
      <c r="B17" s="25"/>
      <c r="C17" s="25"/>
      <c r="D17" s="25"/>
      <c r="E17" s="25"/>
      <c r="F17" s="25"/>
      <c r="G17" s="25"/>
      <c r="H17" s="25"/>
      <c r="I17" s="25"/>
    </row>
    <row r="18" spans="1:20" s="166" customFormat="1" ht="15" x14ac:dyDescent="0.35">
      <c r="A18" s="368" t="s">
        <v>29</v>
      </c>
      <c r="B18" s="166" t="s">
        <v>338</v>
      </c>
      <c r="C18" s="369"/>
      <c r="D18" s="369"/>
      <c r="E18" s="369"/>
      <c r="F18" s="369"/>
      <c r="G18" s="369"/>
      <c r="H18" s="369"/>
      <c r="I18" s="369"/>
      <c r="N18" s="370"/>
      <c r="O18" s="370"/>
    </row>
    <row r="19" spans="1:20" s="166" customFormat="1" ht="15" x14ac:dyDescent="0.35">
      <c r="B19" s="166" t="s">
        <v>332</v>
      </c>
      <c r="C19" s="369"/>
      <c r="D19" s="369"/>
      <c r="E19" s="369"/>
      <c r="F19" s="369"/>
      <c r="G19" s="369"/>
      <c r="H19" s="369"/>
      <c r="I19" s="369"/>
      <c r="N19" s="370"/>
      <c r="O19" s="370"/>
    </row>
    <row r="20" spans="1:20" s="166" customFormat="1" ht="15" x14ac:dyDescent="0.35">
      <c r="A20" s="369"/>
      <c r="B20" s="741" t="s">
        <v>339</v>
      </c>
      <c r="C20" s="741"/>
      <c r="D20" s="741"/>
      <c r="E20" s="741"/>
      <c r="F20" s="741"/>
      <c r="G20" s="741"/>
      <c r="H20" s="741"/>
      <c r="I20" s="741"/>
      <c r="J20" s="741"/>
      <c r="N20" s="370"/>
      <c r="O20" s="370"/>
    </row>
    <row r="21" spans="1:20" s="166" customFormat="1" ht="15" x14ac:dyDescent="0.35">
      <c r="A21" s="369"/>
      <c r="B21" s="741"/>
      <c r="C21" s="741"/>
      <c r="D21" s="741"/>
      <c r="E21" s="741"/>
      <c r="F21" s="741"/>
      <c r="G21" s="741"/>
      <c r="H21" s="741"/>
      <c r="I21" s="741"/>
      <c r="J21" s="741"/>
      <c r="N21" s="370"/>
      <c r="O21" s="370"/>
    </row>
    <row r="22" spans="1:20" s="166" customFormat="1" ht="15" x14ac:dyDescent="0.35">
      <c r="A22" s="574"/>
      <c r="B22" s="573" t="s">
        <v>1242</v>
      </c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</row>
    <row r="23" spans="1:20" s="172" customFormat="1" ht="15" x14ac:dyDescent="0.35">
      <c r="A23" s="574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</row>
    <row r="24" spans="1:20" s="166" customFormat="1" ht="15" customHeight="1" x14ac:dyDescent="0.35">
      <c r="A24" s="368" t="s">
        <v>30</v>
      </c>
      <c r="B24" s="334" t="s">
        <v>1237</v>
      </c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N24" s="370"/>
      <c r="O24" s="370"/>
    </row>
    <row r="25" spans="1:20" s="370" customFormat="1" ht="15" x14ac:dyDescent="0.3">
      <c r="B25" s="160" t="s">
        <v>1236</v>
      </c>
    </row>
    <row r="26" spans="1:20" s="370" customFormat="1" ht="13.5" x14ac:dyDescent="0.3"/>
    <row r="27" spans="1:20" x14ac:dyDescent="0.3">
      <c r="N27" s="370"/>
      <c r="O27" s="370"/>
    </row>
  </sheetData>
  <mergeCells count="1">
    <mergeCell ref="B20:J21"/>
  </mergeCells>
  <hyperlinks>
    <hyperlink ref="B25" r:id="rId1" xr:uid="{84F59B69-AF37-4E5A-B3B4-C3DB9BB87153}"/>
    <hyperlink ref="A2" location="'Chapter 2'!A1" display="Back to Table of Contents" xr:uid="{5FBE82D6-41B1-4BA0-8323-49CDC464D745}"/>
  </hyperlinks>
  <pageMargins left="0.7" right="0.7" top="0.75" bottom="0.75" header="0.3" footer="0.3"/>
  <pageSetup paperSize="9" scale="87" orientation="landscape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9540C-53B3-46F5-9A9A-ABC46BE1DC18}">
  <sheetPr>
    <tabColor theme="8" tint="0.39997558519241921"/>
    <pageSetUpPr fitToPage="1"/>
  </sheetPr>
  <dimension ref="A1:L50"/>
  <sheetViews>
    <sheetView showGridLines="0" zoomScaleNormal="100" workbookViewId="0">
      <pane ySplit="4" topLeftCell="A17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15.28515625" style="2" customWidth="1"/>
    <col min="2" max="2" width="12.5703125" style="2" customWidth="1"/>
    <col min="3" max="16384" width="9.140625" style="2"/>
  </cols>
  <sheetData>
    <row r="1" spans="1:11" ht="18" x14ac:dyDescent="0.35">
      <c r="A1" s="3" t="s">
        <v>1290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ht="22.5" customHeight="1" x14ac:dyDescent="0.3">
      <c r="A2" s="160" t="s">
        <v>114</v>
      </c>
      <c r="B2" s="353"/>
      <c r="C2" s="353"/>
      <c r="D2" s="353"/>
      <c r="E2" s="353"/>
    </row>
    <row r="3" spans="1:11" s="306" customFormat="1" x14ac:dyDescent="0.25">
      <c r="A3" s="354"/>
      <c r="B3" s="355"/>
      <c r="C3" s="356">
        <v>2003</v>
      </c>
      <c r="D3" s="356">
        <v>2006</v>
      </c>
      <c r="E3" s="356">
        <v>2011</v>
      </c>
      <c r="F3" s="356">
        <v>2017</v>
      </c>
    </row>
    <row r="4" spans="1:11" x14ac:dyDescent="0.3">
      <c r="A4" s="357"/>
      <c r="B4" s="357"/>
      <c r="C4" s="358" t="s">
        <v>23</v>
      </c>
      <c r="D4" s="358" t="s">
        <v>23</v>
      </c>
      <c r="E4" s="358" t="s">
        <v>23</v>
      </c>
      <c r="F4" s="358" t="s">
        <v>23</v>
      </c>
    </row>
    <row r="5" spans="1:11" x14ac:dyDescent="0.3">
      <c r="A5" s="28"/>
      <c r="B5" s="28"/>
      <c r="C5" s="359"/>
      <c r="D5" s="359"/>
      <c r="E5" s="359"/>
      <c r="F5" s="359"/>
    </row>
    <row r="6" spans="1:11" x14ac:dyDescent="0.3">
      <c r="A6" s="289" t="s">
        <v>27</v>
      </c>
      <c r="B6" s="289" t="s">
        <v>342</v>
      </c>
      <c r="C6" s="340">
        <v>0.12482829064094178</v>
      </c>
      <c r="D6" s="340">
        <v>0.11397698009892233</v>
      </c>
      <c r="E6" s="340" t="s">
        <v>320</v>
      </c>
      <c r="F6" s="340">
        <v>0.24453112692423137</v>
      </c>
    </row>
    <row r="7" spans="1:11" x14ac:dyDescent="0.3">
      <c r="A7" s="360"/>
      <c r="B7" s="360" t="s">
        <v>99</v>
      </c>
      <c r="C7" s="345" t="s">
        <v>343</v>
      </c>
      <c r="D7" s="345">
        <v>0.16934947792144636</v>
      </c>
      <c r="E7" s="345">
        <v>0.30666500000000002</v>
      </c>
      <c r="F7" s="345">
        <v>0.32089831745317998</v>
      </c>
    </row>
    <row r="8" spans="1:11" x14ac:dyDescent="0.3">
      <c r="A8" s="289"/>
      <c r="B8" s="289" t="s">
        <v>100</v>
      </c>
      <c r="C8" s="340">
        <v>0.73028295554817657</v>
      </c>
      <c r="D8" s="340">
        <v>0.46881892014945903</v>
      </c>
      <c r="E8" s="340">
        <v>0.70324600000000004</v>
      </c>
      <c r="F8" s="340">
        <v>0.38467275086281849</v>
      </c>
    </row>
    <row r="9" spans="1:11" x14ac:dyDescent="0.3">
      <c r="A9" s="360"/>
      <c r="B9" s="360" t="s">
        <v>101</v>
      </c>
      <c r="C9" s="345">
        <v>2.6535127363290916</v>
      </c>
      <c r="D9" s="345">
        <v>2.4422348544772281</v>
      </c>
      <c r="E9" s="345">
        <v>2.5712950000000001</v>
      </c>
      <c r="F9" s="345">
        <v>2.6529359668392791</v>
      </c>
    </row>
    <row r="10" spans="1:11" x14ac:dyDescent="0.3">
      <c r="A10" s="289"/>
      <c r="B10" s="289" t="s">
        <v>102</v>
      </c>
      <c r="C10" s="340">
        <v>8.3987562130921187</v>
      </c>
      <c r="D10" s="340">
        <v>6.9958533471906765</v>
      </c>
      <c r="E10" s="340">
        <v>6.3066950000000004</v>
      </c>
      <c r="F10" s="340">
        <v>4.7647588653882016</v>
      </c>
    </row>
    <row r="11" spans="1:11" x14ac:dyDescent="0.3">
      <c r="A11" s="360"/>
      <c r="B11" s="360" t="s">
        <v>55</v>
      </c>
      <c r="C11" s="345">
        <v>15.282153760307567</v>
      </c>
      <c r="D11" s="345">
        <v>15.137173624741356</v>
      </c>
      <c r="E11" s="345">
        <v>11.126156999999999</v>
      </c>
      <c r="F11" s="345">
        <v>11.394738778812728</v>
      </c>
    </row>
    <row r="12" spans="1:11" x14ac:dyDescent="0.3">
      <c r="A12" s="360"/>
      <c r="B12" s="360" t="s">
        <v>56</v>
      </c>
      <c r="C12" s="345">
        <v>21.406347668028879</v>
      </c>
      <c r="D12" s="345">
        <v>22.783150960257895</v>
      </c>
      <c r="E12" s="345">
        <v>20.781485</v>
      </c>
      <c r="F12" s="345">
        <v>15.594494280367885</v>
      </c>
    </row>
    <row r="13" spans="1:11" x14ac:dyDescent="0.3">
      <c r="A13" s="362"/>
      <c r="B13" s="362" t="s">
        <v>25</v>
      </c>
      <c r="C13" s="346">
        <v>5.2378360868138829</v>
      </c>
      <c r="D13" s="346">
        <v>5.1878788768978294</v>
      </c>
      <c r="E13" s="346">
        <v>4.5709049999999998</v>
      </c>
      <c r="F13" s="346">
        <v>4.1919429298074578</v>
      </c>
    </row>
    <row r="14" spans="1:11" x14ac:dyDescent="0.3">
      <c r="A14" s="28"/>
      <c r="B14" s="28"/>
      <c r="C14" s="347"/>
      <c r="D14" s="347"/>
      <c r="E14" s="347"/>
      <c r="F14" s="7"/>
    </row>
    <row r="15" spans="1:11" x14ac:dyDescent="0.3">
      <c r="A15" s="289" t="s">
        <v>22</v>
      </c>
      <c r="B15" s="289" t="s">
        <v>342</v>
      </c>
      <c r="C15" s="340">
        <v>0.18039603710831964</v>
      </c>
      <c r="D15" s="340">
        <v>8.2242998617783253E-2</v>
      </c>
      <c r="E15" s="340">
        <v>8.8955000000000006E-2</v>
      </c>
      <c r="F15" s="340">
        <v>0.23836928862334245</v>
      </c>
    </row>
    <row r="16" spans="1:11" x14ac:dyDescent="0.3">
      <c r="A16" s="360"/>
      <c r="B16" s="360" t="s">
        <v>99</v>
      </c>
      <c r="C16" s="345">
        <v>0.32622856972860642</v>
      </c>
      <c r="D16" s="345">
        <v>6.1423036440269418E-2</v>
      </c>
      <c r="E16" s="345">
        <v>0.178699</v>
      </c>
      <c r="F16" s="345">
        <v>0.25456031117812572</v>
      </c>
    </row>
    <row r="17" spans="1:6" x14ac:dyDescent="0.3">
      <c r="A17" s="360"/>
      <c r="B17" s="360" t="s">
        <v>100</v>
      </c>
      <c r="C17" s="345">
        <v>0.44694723833137906</v>
      </c>
      <c r="D17" s="345">
        <v>0.42903064458982404</v>
      </c>
      <c r="E17" s="345">
        <v>0.32238499999999998</v>
      </c>
      <c r="F17" s="345">
        <v>0.25975945021157887</v>
      </c>
    </row>
    <row r="18" spans="1:6" x14ac:dyDescent="0.3">
      <c r="A18" s="360"/>
      <c r="B18" s="360" t="s">
        <v>101</v>
      </c>
      <c r="C18" s="345">
        <v>1.0634256795286934</v>
      </c>
      <c r="D18" s="345">
        <v>1.047254912106526</v>
      </c>
      <c r="E18" s="345">
        <v>1.36981</v>
      </c>
      <c r="F18" s="345">
        <v>2.1802172023018271</v>
      </c>
    </row>
    <row r="19" spans="1:6" x14ac:dyDescent="0.3">
      <c r="A19" s="360"/>
      <c r="B19" s="360" t="s">
        <v>102</v>
      </c>
      <c r="C19" s="345">
        <v>2.3229294356818468</v>
      </c>
      <c r="D19" s="345">
        <v>2.6226501385180443</v>
      </c>
      <c r="E19" s="345">
        <v>3.239916</v>
      </c>
      <c r="F19" s="345">
        <v>2.7785191560359381</v>
      </c>
    </row>
    <row r="20" spans="1:6" x14ac:dyDescent="0.3">
      <c r="A20" s="360"/>
      <c r="B20" s="360" t="s">
        <v>55</v>
      </c>
      <c r="C20" s="345">
        <v>6.3580593315476968</v>
      </c>
      <c r="D20" s="345">
        <v>5.6147790486363398</v>
      </c>
      <c r="E20" s="345">
        <v>5.717193</v>
      </c>
      <c r="F20" s="345">
        <v>5.0548864953765671</v>
      </c>
    </row>
    <row r="21" spans="1:6" x14ac:dyDescent="0.3">
      <c r="A21" s="360"/>
      <c r="B21" s="360" t="s">
        <v>56</v>
      </c>
      <c r="C21" s="345">
        <v>10.585803485961243</v>
      </c>
      <c r="D21" s="345">
        <v>11.632839375198735</v>
      </c>
      <c r="E21" s="345">
        <v>10.557985</v>
      </c>
      <c r="F21" s="345">
        <v>8.7661958546631631</v>
      </c>
    </row>
    <row r="22" spans="1:6" x14ac:dyDescent="0.3">
      <c r="A22" s="362"/>
      <c r="B22" s="362" t="s">
        <v>25</v>
      </c>
      <c r="C22" s="346">
        <v>2.2541698873699225</v>
      </c>
      <c r="D22" s="346">
        <v>2.2968676360373115</v>
      </c>
      <c r="E22" s="346">
        <v>2.3577279999999998</v>
      </c>
      <c r="F22" s="346">
        <v>2.3587967701450618</v>
      </c>
    </row>
    <row r="23" spans="1:6" x14ac:dyDescent="0.3">
      <c r="A23" s="364"/>
      <c r="B23" s="28"/>
      <c r="C23" s="347"/>
      <c r="D23" s="347"/>
      <c r="E23" s="347"/>
      <c r="F23" s="7"/>
    </row>
    <row r="24" spans="1:6" x14ac:dyDescent="0.3">
      <c r="A24" s="30" t="s">
        <v>344</v>
      </c>
      <c r="B24" s="289" t="s">
        <v>342</v>
      </c>
      <c r="C24" s="340">
        <v>0.30522432774926145</v>
      </c>
      <c r="D24" s="340">
        <v>0.1962199787167056</v>
      </c>
      <c r="E24" s="340">
        <v>8.8955000000000006E-2</v>
      </c>
      <c r="F24" s="340">
        <v>0.48290041554757379</v>
      </c>
    </row>
    <row r="25" spans="1:6" x14ac:dyDescent="0.3">
      <c r="A25" s="365"/>
      <c r="B25" s="360" t="s">
        <v>99</v>
      </c>
      <c r="C25" s="345">
        <v>0.32622856972860642</v>
      </c>
      <c r="D25" s="345">
        <v>0.23077251436171578</v>
      </c>
      <c r="E25" s="345">
        <v>0.48536400000000002</v>
      </c>
      <c r="F25" s="345">
        <v>0.5754586286313057</v>
      </c>
    </row>
    <row r="26" spans="1:6" x14ac:dyDescent="0.3">
      <c r="A26" s="365"/>
      <c r="B26" s="360" t="s">
        <v>100</v>
      </c>
      <c r="C26" s="345">
        <v>1.0994214376264286</v>
      </c>
      <c r="D26" s="345">
        <v>0.79943949754175381</v>
      </c>
      <c r="E26" s="345">
        <v>1.025631</v>
      </c>
      <c r="F26" s="345">
        <v>0.64443220107439747</v>
      </c>
    </row>
    <row r="27" spans="1:6" x14ac:dyDescent="0.3">
      <c r="A27" s="365"/>
      <c r="B27" s="360" t="s">
        <v>101</v>
      </c>
      <c r="C27" s="345">
        <v>3.43525827371885</v>
      </c>
      <c r="D27" s="345">
        <v>3.3417920284767022</v>
      </c>
      <c r="E27" s="345">
        <v>3.5619000000000001</v>
      </c>
      <c r="F27" s="345">
        <v>4.5325098121201748</v>
      </c>
    </row>
    <row r="28" spans="1:6" x14ac:dyDescent="0.3">
      <c r="A28" s="365"/>
      <c r="B28" s="360" t="s">
        <v>102</v>
      </c>
      <c r="C28" s="345">
        <v>10.120850282640191</v>
      </c>
      <c r="D28" s="345">
        <v>8.6850071999451188</v>
      </c>
      <c r="E28" s="345">
        <v>8.5076000000000001</v>
      </c>
      <c r="F28" s="345">
        <v>6.9615459023169359</v>
      </c>
    </row>
    <row r="29" spans="1:6" x14ac:dyDescent="0.3">
      <c r="A29" s="365"/>
      <c r="B29" s="360" t="s">
        <v>55</v>
      </c>
      <c r="C29" s="345">
        <v>19.478507846251777</v>
      </c>
      <c r="D29" s="345">
        <v>18.557418349042244</v>
      </c>
      <c r="E29" s="345">
        <v>15.746442999999999</v>
      </c>
      <c r="F29" s="345">
        <v>14.76710983036145</v>
      </c>
    </row>
    <row r="30" spans="1:6" x14ac:dyDescent="0.3">
      <c r="A30" s="365"/>
      <c r="B30" s="360" t="s">
        <v>56</v>
      </c>
      <c r="C30" s="345">
        <v>28.373967961242094</v>
      </c>
      <c r="D30" s="345">
        <v>31.343901882754416</v>
      </c>
      <c r="E30" s="345">
        <v>27.558872999999998</v>
      </c>
      <c r="F30" s="345">
        <v>22.328485908613597</v>
      </c>
    </row>
    <row r="31" spans="1:6" ht="16.5" customHeight="1" x14ac:dyDescent="0.3">
      <c r="A31" s="366"/>
      <c r="B31" s="366" t="s">
        <v>25</v>
      </c>
      <c r="C31" s="349">
        <v>6.8039008235560363</v>
      </c>
      <c r="D31" s="349">
        <v>6.7968257034567747</v>
      </c>
      <c r="E31" s="349">
        <v>6.2560750000000001</v>
      </c>
      <c r="F31" s="349">
        <v>6.0130879564882527</v>
      </c>
    </row>
    <row r="32" spans="1:6" x14ac:dyDescent="0.3">
      <c r="A32" s="364"/>
      <c r="B32" s="28"/>
      <c r="C32" s="347"/>
      <c r="D32" s="347"/>
      <c r="E32" s="347"/>
      <c r="F32" s="7"/>
    </row>
    <row r="33" spans="1:12" x14ac:dyDescent="0.3">
      <c r="A33" s="30" t="s">
        <v>28</v>
      </c>
      <c r="B33" s="289" t="s">
        <v>345</v>
      </c>
      <c r="C33" s="340">
        <v>4.875</v>
      </c>
      <c r="D33" s="340">
        <v>4.5250000000000004</v>
      </c>
      <c r="E33" s="340">
        <v>4.5749999999999993</v>
      </c>
      <c r="F33" s="340">
        <v>4.7969974622116913</v>
      </c>
    </row>
    <row r="34" spans="1:12" x14ac:dyDescent="0.3">
      <c r="A34" s="365"/>
      <c r="B34" s="360" t="s">
        <v>100</v>
      </c>
      <c r="C34" s="345">
        <v>7.3</v>
      </c>
      <c r="D34" s="345">
        <v>6.6999999999999993</v>
      </c>
      <c r="E34" s="345">
        <v>6.05</v>
      </c>
      <c r="F34" s="345">
        <v>6.4304243990745888</v>
      </c>
    </row>
    <row r="35" spans="1:12" x14ac:dyDescent="0.3">
      <c r="A35" s="365"/>
      <c r="B35" s="360" t="s">
        <v>101</v>
      </c>
      <c r="C35" s="345">
        <v>10.45</v>
      </c>
      <c r="D35" s="345">
        <v>10.600000000000001</v>
      </c>
      <c r="E35" s="345">
        <v>10.600000000000001</v>
      </c>
      <c r="F35" s="345">
        <v>10.750368249142516</v>
      </c>
    </row>
    <row r="36" spans="1:12" x14ac:dyDescent="0.3">
      <c r="A36" s="365"/>
      <c r="B36" s="360" t="s">
        <v>102</v>
      </c>
      <c r="C36" s="345">
        <v>17.5</v>
      </c>
      <c r="D36" s="345">
        <v>16.850000000000001</v>
      </c>
      <c r="E36" s="345">
        <v>17.950000000000003</v>
      </c>
      <c r="F36" s="345">
        <v>16.024174543086403</v>
      </c>
    </row>
    <row r="37" spans="1:12" x14ac:dyDescent="0.3">
      <c r="A37" s="365"/>
      <c r="B37" s="360" t="s">
        <v>55</v>
      </c>
      <c r="C37" s="345">
        <v>28.049999999999997</v>
      </c>
      <c r="D37" s="345">
        <v>27.65</v>
      </c>
      <c r="E37" s="345">
        <v>28.95</v>
      </c>
      <c r="F37" s="345">
        <v>27.213896060929009</v>
      </c>
    </row>
    <row r="38" spans="1:12" x14ac:dyDescent="0.3">
      <c r="A38" s="365"/>
      <c r="B38" s="360" t="s">
        <v>56</v>
      </c>
      <c r="C38" s="345">
        <v>39.6</v>
      </c>
      <c r="D38" s="345">
        <v>40.65</v>
      </c>
      <c r="E38" s="345">
        <v>41.725000000000001</v>
      </c>
      <c r="F38" s="345">
        <v>37.110066924341908</v>
      </c>
    </row>
    <row r="39" spans="1:12" x14ac:dyDescent="0.3">
      <c r="A39" s="366"/>
      <c r="B39" s="366" t="s">
        <v>25</v>
      </c>
      <c r="C39" s="349">
        <v>13.3</v>
      </c>
      <c r="D39" s="349">
        <v>13.3</v>
      </c>
      <c r="E39" s="349">
        <v>13.65</v>
      </c>
      <c r="F39" s="349">
        <v>13.545531840383346</v>
      </c>
    </row>
    <row r="40" spans="1:12" ht="21.75" customHeight="1" x14ac:dyDescent="0.3">
      <c r="A40" s="25"/>
      <c r="B40" s="25"/>
      <c r="C40" s="25"/>
      <c r="D40" s="25"/>
      <c r="E40" s="25"/>
    </row>
    <row r="41" spans="1:12" s="166" customFormat="1" ht="15" x14ac:dyDescent="0.35">
      <c r="A41" s="368" t="s">
        <v>29</v>
      </c>
      <c r="B41" s="166" t="s">
        <v>346</v>
      </c>
      <c r="C41" s="369"/>
      <c r="D41" s="369"/>
      <c r="E41" s="369"/>
    </row>
    <row r="42" spans="1:12" s="166" customFormat="1" ht="15" customHeight="1" x14ac:dyDescent="0.35">
      <c r="A42" s="369"/>
      <c r="B42" s="166" t="s">
        <v>332</v>
      </c>
      <c r="C42" s="371"/>
      <c r="D42" s="369"/>
      <c r="E42" s="369"/>
      <c r="H42" s="372"/>
      <c r="I42" s="372"/>
      <c r="J42" s="372"/>
      <c r="K42" s="372"/>
      <c r="L42" s="372"/>
    </row>
    <row r="43" spans="1:12" s="166" customFormat="1" ht="15" x14ac:dyDescent="0.35">
      <c r="A43" s="369"/>
      <c r="B43" s="166" t="s">
        <v>333</v>
      </c>
      <c r="C43" s="371"/>
      <c r="D43" s="369"/>
      <c r="E43" s="369"/>
      <c r="H43" s="372"/>
      <c r="I43" s="372"/>
      <c r="J43" s="372"/>
      <c r="K43" s="372"/>
      <c r="L43" s="372"/>
    </row>
    <row r="44" spans="1:12" s="166" customFormat="1" ht="15" x14ac:dyDescent="0.35">
      <c r="A44" s="369"/>
      <c r="B44" s="166" t="s">
        <v>347</v>
      </c>
      <c r="C44" s="369"/>
      <c r="D44" s="369"/>
      <c r="E44" s="369"/>
      <c r="H44" s="372"/>
      <c r="I44" s="372"/>
      <c r="J44" s="372"/>
      <c r="K44" s="372"/>
      <c r="L44" s="372"/>
    </row>
    <row r="45" spans="1:12" s="166" customFormat="1" ht="15" x14ac:dyDescent="0.35">
      <c r="A45" s="369"/>
      <c r="B45" s="166" t="s">
        <v>348</v>
      </c>
      <c r="C45" s="369"/>
      <c r="D45" s="369"/>
      <c r="E45" s="369"/>
    </row>
    <row r="46" spans="1:12" s="166" customFormat="1" ht="15" x14ac:dyDescent="0.35">
      <c r="A46" s="369"/>
      <c r="B46" s="166" t="s">
        <v>335</v>
      </c>
      <c r="C46" s="369"/>
      <c r="D46" s="369"/>
      <c r="E46" s="369"/>
    </row>
    <row r="47" spans="1:12" s="166" customFormat="1" ht="11.25" customHeight="1" x14ac:dyDescent="0.35">
      <c r="B47" s="218"/>
      <c r="C47" s="218"/>
      <c r="D47" s="218"/>
      <c r="E47" s="218"/>
    </row>
    <row r="48" spans="1:12" s="166" customFormat="1" ht="15" x14ac:dyDescent="0.35">
      <c r="A48" s="368" t="s">
        <v>30</v>
      </c>
      <c r="B48" s="181" t="s">
        <v>336</v>
      </c>
      <c r="C48" s="218"/>
      <c r="D48" s="218"/>
      <c r="E48" s="218"/>
    </row>
    <row r="49" spans="2:2" s="370" customFormat="1" ht="15" x14ac:dyDescent="0.35">
      <c r="B49" s="182" t="s">
        <v>337</v>
      </c>
    </row>
    <row r="50" spans="2:2" s="370" customFormat="1" x14ac:dyDescent="0.3">
      <c r="B50" s="352"/>
    </row>
  </sheetData>
  <hyperlinks>
    <hyperlink ref="B49" r:id="rId1" xr:uid="{593F83EB-C038-4A7E-8DDF-01F069152CAB}"/>
    <hyperlink ref="A2" location="'Chapter 2'!A1" display="Back to Table of Contents" xr:uid="{CA31D988-201A-4620-B9AC-2BC0B28C7516}"/>
  </hyperlinks>
  <pageMargins left="0.7" right="0.7" top="0.75" bottom="0.75" header="0.3" footer="0.3"/>
  <pageSetup paperSize="9" scale="7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084A0-D0ED-498B-B903-1ECB983C66F9}">
  <sheetPr>
    <tabColor theme="8" tint="0.39997558519241921"/>
    <pageSetUpPr fitToPage="1"/>
  </sheetPr>
  <dimension ref="A1:V41"/>
  <sheetViews>
    <sheetView showGridLines="0" zoomScaleNormal="100" workbookViewId="0">
      <pane ySplit="4" topLeftCell="A5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11.42578125" style="2" customWidth="1"/>
    <col min="2" max="2" width="12.5703125" style="2" customWidth="1"/>
    <col min="3" max="16384" width="9.140625" style="2"/>
  </cols>
  <sheetData>
    <row r="1" spans="1:22" ht="18" x14ac:dyDescent="0.35">
      <c r="A1" s="3" t="s">
        <v>1315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35"/>
      <c r="Q1" s="335"/>
      <c r="R1" s="335"/>
      <c r="S1" s="335"/>
      <c r="T1" s="335"/>
      <c r="U1" s="335"/>
      <c r="V1" s="335"/>
    </row>
    <row r="2" spans="1:22" ht="18.75" x14ac:dyDescent="0.3">
      <c r="A2" s="160" t="s">
        <v>114</v>
      </c>
      <c r="B2" s="353"/>
      <c r="C2" s="353"/>
      <c r="D2" s="353"/>
      <c r="E2" s="353"/>
      <c r="F2" s="353"/>
      <c r="G2" s="353"/>
      <c r="H2" s="353"/>
      <c r="I2" s="353"/>
    </row>
    <row r="3" spans="1:22" s="306" customFormat="1" ht="27.75" customHeight="1" x14ac:dyDescent="0.25">
      <c r="A3" s="354"/>
      <c r="B3" s="355"/>
      <c r="C3" s="356">
        <v>2003</v>
      </c>
      <c r="D3" s="356">
        <v>2008</v>
      </c>
      <c r="E3" s="356">
        <v>2009</v>
      </c>
      <c r="F3" s="356">
        <v>2010</v>
      </c>
      <c r="G3" s="356">
        <v>2011</v>
      </c>
      <c r="H3" s="356">
        <v>2012</v>
      </c>
      <c r="I3" s="356">
        <v>2013</v>
      </c>
      <c r="J3" s="19">
        <v>2014</v>
      </c>
      <c r="K3" s="356">
        <v>2015</v>
      </c>
      <c r="L3" s="356">
        <v>2016</v>
      </c>
      <c r="M3" s="356">
        <v>2017</v>
      </c>
      <c r="N3" s="356">
        <v>2018</v>
      </c>
      <c r="O3" s="356">
        <v>2019</v>
      </c>
    </row>
    <row r="4" spans="1:22" x14ac:dyDescent="0.3">
      <c r="A4" s="357"/>
      <c r="B4" s="357"/>
      <c r="C4" s="358" t="s">
        <v>23</v>
      </c>
      <c r="D4" s="358" t="s">
        <v>23</v>
      </c>
      <c r="E4" s="358" t="s">
        <v>23</v>
      </c>
      <c r="F4" s="358" t="s">
        <v>23</v>
      </c>
      <c r="G4" s="358" t="s">
        <v>23</v>
      </c>
      <c r="H4" s="358" t="s">
        <v>23</v>
      </c>
      <c r="I4" s="358" t="s">
        <v>23</v>
      </c>
      <c r="J4" s="295" t="s">
        <v>23</v>
      </c>
      <c r="K4" s="358" t="s">
        <v>23</v>
      </c>
      <c r="L4" s="358" t="s">
        <v>23</v>
      </c>
      <c r="M4" s="358" t="s">
        <v>23</v>
      </c>
      <c r="N4" s="358" t="s">
        <v>23</v>
      </c>
      <c r="O4" s="358" t="s">
        <v>23</v>
      </c>
    </row>
    <row r="5" spans="1:22" x14ac:dyDescent="0.3">
      <c r="A5" s="28"/>
      <c r="B5" s="28"/>
      <c r="C5" s="359"/>
      <c r="D5" s="359"/>
      <c r="E5" s="359"/>
      <c r="F5" s="359"/>
      <c r="G5" s="359"/>
      <c r="H5" s="359"/>
      <c r="I5" s="359"/>
      <c r="J5" s="338"/>
      <c r="K5" s="359"/>
      <c r="L5" s="359"/>
      <c r="M5" s="359"/>
      <c r="N5" s="359"/>
      <c r="O5" s="359"/>
    </row>
    <row r="6" spans="1:22" x14ac:dyDescent="0.3">
      <c r="A6" s="289" t="s">
        <v>27</v>
      </c>
      <c r="B6" s="289" t="s">
        <v>342</v>
      </c>
      <c r="C6" s="340" t="s">
        <v>320</v>
      </c>
      <c r="D6" s="340" t="s">
        <v>320</v>
      </c>
      <c r="E6" s="340">
        <v>0.1132</v>
      </c>
      <c r="F6" s="340" t="s">
        <v>320</v>
      </c>
      <c r="G6" s="340">
        <v>0.59360000000000002</v>
      </c>
      <c r="H6" s="340" t="s">
        <v>320</v>
      </c>
      <c r="I6" s="340" t="s">
        <v>320</v>
      </c>
      <c r="J6" s="339" t="s">
        <v>320</v>
      </c>
      <c r="K6" s="340">
        <v>0.65110000000000001</v>
      </c>
      <c r="L6" s="340" t="s">
        <v>320</v>
      </c>
      <c r="M6" s="340" t="s">
        <v>320</v>
      </c>
      <c r="N6" s="340" t="s">
        <v>320</v>
      </c>
      <c r="O6" s="340" t="s">
        <v>320</v>
      </c>
    </row>
    <row r="7" spans="1:22" x14ac:dyDescent="0.3">
      <c r="A7" s="360"/>
      <c r="B7" s="360" t="s">
        <v>99</v>
      </c>
      <c r="C7" s="345">
        <v>0.57599999999999996</v>
      </c>
      <c r="D7" s="345" t="s">
        <v>320</v>
      </c>
      <c r="E7" s="345">
        <v>0.24229999999999999</v>
      </c>
      <c r="F7" s="345">
        <v>0.50729999999999997</v>
      </c>
      <c r="G7" s="345">
        <v>0.1108</v>
      </c>
      <c r="H7" s="345">
        <v>0.34150000000000003</v>
      </c>
      <c r="I7" s="345">
        <v>0.29920000000000002</v>
      </c>
      <c r="J7" s="345">
        <v>0.46689999999999998</v>
      </c>
      <c r="K7" s="345">
        <v>0.37090000000000001</v>
      </c>
      <c r="L7" s="345" t="s">
        <v>320</v>
      </c>
      <c r="M7" s="345">
        <v>5.5599999999999997E-2</v>
      </c>
      <c r="N7" s="345">
        <v>0</v>
      </c>
      <c r="O7" s="340" t="s">
        <v>320</v>
      </c>
    </row>
    <row r="8" spans="1:22" x14ac:dyDescent="0.3">
      <c r="A8" s="289"/>
      <c r="B8" s="289" t="s">
        <v>100</v>
      </c>
      <c r="C8" s="340">
        <v>0.76549999999999996</v>
      </c>
      <c r="D8" s="340">
        <v>0.81589999999999996</v>
      </c>
      <c r="E8" s="340">
        <v>0.63139999999999996</v>
      </c>
      <c r="F8" s="340">
        <v>0.93459999999999999</v>
      </c>
      <c r="G8" s="340">
        <v>0.2457</v>
      </c>
      <c r="H8" s="340">
        <v>1.4354</v>
      </c>
      <c r="I8" s="340">
        <v>0.56389999999999996</v>
      </c>
      <c r="J8" s="340">
        <v>0.75290000000000001</v>
      </c>
      <c r="K8" s="340">
        <v>1.0842000000000001</v>
      </c>
      <c r="L8" s="340">
        <v>0.1041</v>
      </c>
      <c r="M8" s="340" t="s">
        <v>320</v>
      </c>
      <c r="N8" s="340">
        <v>1</v>
      </c>
      <c r="O8" s="340">
        <v>1</v>
      </c>
    </row>
    <row r="9" spans="1:22" x14ac:dyDescent="0.3">
      <c r="A9" s="360"/>
      <c r="B9" s="360" t="s">
        <v>101</v>
      </c>
      <c r="C9" s="345">
        <v>4.2534000000000001</v>
      </c>
      <c r="D9" s="345">
        <v>2.6850000000000001</v>
      </c>
      <c r="E9" s="345">
        <v>3.0226000000000002</v>
      </c>
      <c r="F9" s="345">
        <v>3.4510999999999998</v>
      </c>
      <c r="G9" s="345">
        <v>4.2728000000000002</v>
      </c>
      <c r="H9" s="345">
        <v>2.7490000000000001</v>
      </c>
      <c r="I9" s="345">
        <v>2.4963000000000002</v>
      </c>
      <c r="J9" s="345">
        <v>3.6539999999999999</v>
      </c>
      <c r="K9" s="345">
        <v>3.7637999999999998</v>
      </c>
      <c r="L9" s="345">
        <v>2.3681000000000001</v>
      </c>
      <c r="M9" s="345">
        <v>2.8050000000000002</v>
      </c>
      <c r="N9" s="345">
        <v>4</v>
      </c>
      <c r="O9" s="345">
        <v>3</v>
      </c>
    </row>
    <row r="10" spans="1:22" x14ac:dyDescent="0.3">
      <c r="A10" s="289"/>
      <c r="B10" s="289" t="s">
        <v>102</v>
      </c>
      <c r="C10" s="340">
        <v>11.916700000000001</v>
      </c>
      <c r="D10" s="340">
        <v>10.179500000000001</v>
      </c>
      <c r="E10" s="340">
        <v>9.6952999999999996</v>
      </c>
      <c r="F10" s="340">
        <v>8.8945000000000007</v>
      </c>
      <c r="G10" s="340">
        <v>7.5593000000000004</v>
      </c>
      <c r="H10" s="340">
        <v>9.3673999999999999</v>
      </c>
      <c r="I10" s="340">
        <v>7.9356999999999998</v>
      </c>
      <c r="J10" s="340">
        <v>10.188000000000001</v>
      </c>
      <c r="K10" s="340">
        <v>6.3266999999999998</v>
      </c>
      <c r="L10" s="340">
        <v>8.6250999999999998</v>
      </c>
      <c r="M10" s="340">
        <v>6.8129</v>
      </c>
      <c r="N10" s="340">
        <v>6</v>
      </c>
      <c r="O10" s="340">
        <v>6</v>
      </c>
    </row>
    <row r="11" spans="1:22" x14ac:dyDescent="0.3">
      <c r="A11" s="360"/>
      <c r="B11" s="360" t="s">
        <v>55</v>
      </c>
      <c r="C11" s="345">
        <v>21.1191</v>
      </c>
      <c r="D11" s="345">
        <v>18.663799999999998</v>
      </c>
      <c r="E11" s="345">
        <v>17.2239</v>
      </c>
      <c r="F11" s="345">
        <v>18.599900000000002</v>
      </c>
      <c r="G11" s="345">
        <v>17.6325</v>
      </c>
      <c r="H11" s="345">
        <v>17.508500000000002</v>
      </c>
      <c r="I11" s="345">
        <v>16.331099999999999</v>
      </c>
      <c r="J11" s="345">
        <v>15.063000000000001</v>
      </c>
      <c r="K11" s="345">
        <v>13.572100000000001</v>
      </c>
      <c r="L11" s="345">
        <v>13.327299999999999</v>
      </c>
      <c r="M11" s="345">
        <v>13.1045</v>
      </c>
      <c r="N11" s="345">
        <v>12</v>
      </c>
      <c r="O11" s="345">
        <v>13</v>
      </c>
    </row>
    <row r="12" spans="1:22" x14ac:dyDescent="0.3">
      <c r="A12" s="360"/>
      <c r="B12" s="360" t="s">
        <v>56</v>
      </c>
      <c r="C12" s="345">
        <v>26.046800000000001</v>
      </c>
      <c r="D12" s="345">
        <v>22.760300000000001</v>
      </c>
      <c r="E12" s="345">
        <v>24.190100000000001</v>
      </c>
      <c r="F12" s="345">
        <v>22.3307</v>
      </c>
      <c r="G12" s="345">
        <v>23.704599999999999</v>
      </c>
      <c r="H12" s="345">
        <v>24.9772</v>
      </c>
      <c r="I12" s="345">
        <v>26.7271</v>
      </c>
      <c r="J12" s="345">
        <v>21.215599999999998</v>
      </c>
      <c r="K12" s="345">
        <v>25.010200000000001</v>
      </c>
      <c r="L12" s="345">
        <v>21.379200000000001</v>
      </c>
      <c r="M12" s="345">
        <v>20.500399999999999</v>
      </c>
      <c r="N12" s="345">
        <v>19</v>
      </c>
      <c r="O12" s="345">
        <v>24</v>
      </c>
    </row>
    <row r="13" spans="1:22" x14ac:dyDescent="0.3">
      <c r="A13" s="362"/>
      <c r="B13" s="362" t="s">
        <v>25</v>
      </c>
      <c r="C13" s="346">
        <v>7.3</v>
      </c>
      <c r="D13" s="346">
        <v>6.2</v>
      </c>
      <c r="E13" s="346">
        <v>6.2</v>
      </c>
      <c r="F13" s="346">
        <v>6.3</v>
      </c>
      <c r="G13" s="346">
        <v>6.2</v>
      </c>
      <c r="H13" s="346">
        <v>6.5</v>
      </c>
      <c r="I13" s="346">
        <v>6.1387</v>
      </c>
      <c r="J13" s="363">
        <v>6.2</v>
      </c>
      <c r="K13" s="346">
        <v>5.96</v>
      </c>
      <c r="L13" s="346">
        <v>5.4349999999999996</v>
      </c>
      <c r="M13" s="346">
        <v>5.1546000000000003</v>
      </c>
      <c r="N13" s="346">
        <v>5</v>
      </c>
      <c r="O13" s="346">
        <v>5.5</v>
      </c>
    </row>
    <row r="14" spans="1:22" x14ac:dyDescent="0.3">
      <c r="A14" s="28"/>
      <c r="B14" s="28"/>
      <c r="C14" s="347"/>
      <c r="D14" s="347"/>
      <c r="E14" s="347"/>
      <c r="F14" s="347"/>
      <c r="G14" s="347"/>
      <c r="H14" s="347"/>
      <c r="I14" s="347"/>
      <c r="J14" s="29"/>
      <c r="K14" s="7"/>
      <c r="L14" s="7"/>
      <c r="M14" s="7"/>
      <c r="N14" s="7"/>
      <c r="O14" s="7"/>
    </row>
    <row r="15" spans="1:22" x14ac:dyDescent="0.3">
      <c r="A15" s="289" t="s">
        <v>22</v>
      </c>
      <c r="B15" s="289" t="s">
        <v>342</v>
      </c>
      <c r="C15" s="340">
        <v>0.1007</v>
      </c>
      <c r="D15" s="340">
        <v>1.44E-2</v>
      </c>
      <c r="E15" s="340">
        <v>9.5299999999999996E-2</v>
      </c>
      <c r="F15" s="340">
        <v>7.0499999999999993E-2</v>
      </c>
      <c r="G15" s="340" t="s">
        <v>320</v>
      </c>
      <c r="H15" s="340" t="s">
        <v>320</v>
      </c>
      <c r="I15" s="340" t="s">
        <v>320</v>
      </c>
      <c r="J15" s="339" t="s">
        <v>320</v>
      </c>
      <c r="K15" s="340" t="s">
        <v>320</v>
      </c>
      <c r="L15" s="340">
        <v>0.25869999999999999</v>
      </c>
      <c r="M15" s="340" t="s">
        <v>320</v>
      </c>
      <c r="N15" s="340" t="s">
        <v>320</v>
      </c>
      <c r="O15" s="340" t="s">
        <v>320</v>
      </c>
    </row>
    <row r="16" spans="1:22" x14ac:dyDescent="0.3">
      <c r="A16" s="360"/>
      <c r="B16" s="360" t="s">
        <v>99</v>
      </c>
      <c r="C16" s="345">
        <v>0.1013</v>
      </c>
      <c r="D16" s="345" t="s">
        <v>320</v>
      </c>
      <c r="E16" s="345">
        <v>9.7000000000000003E-2</v>
      </c>
      <c r="F16" s="345">
        <v>0.27900000000000003</v>
      </c>
      <c r="G16" s="345">
        <v>0.38919999999999999</v>
      </c>
      <c r="H16" s="345">
        <v>0.43640000000000001</v>
      </c>
      <c r="I16" s="345">
        <v>0.21329999999999999</v>
      </c>
      <c r="J16" s="345">
        <v>0.10340000000000001</v>
      </c>
      <c r="K16" s="345">
        <v>0.25130000000000002</v>
      </c>
      <c r="L16" s="345">
        <v>8.0699999999999994E-2</v>
      </c>
      <c r="M16" s="345">
        <v>0.16819999999999999</v>
      </c>
      <c r="N16" s="345">
        <v>1</v>
      </c>
      <c r="O16" s="340" t="s">
        <v>320</v>
      </c>
    </row>
    <row r="17" spans="1:15" x14ac:dyDescent="0.3">
      <c r="A17" s="360"/>
      <c r="B17" s="360" t="s">
        <v>100</v>
      </c>
      <c r="C17" s="345">
        <v>0.77229999999999999</v>
      </c>
      <c r="D17" s="345">
        <v>0.90580000000000005</v>
      </c>
      <c r="E17" s="345">
        <v>0.64</v>
      </c>
      <c r="F17" s="345">
        <v>1.2972999999999999</v>
      </c>
      <c r="G17" s="345">
        <v>0.42330000000000001</v>
      </c>
      <c r="H17" s="345">
        <v>0.87529999999999997</v>
      </c>
      <c r="I17" s="345">
        <v>0.60850000000000004</v>
      </c>
      <c r="J17" s="345">
        <v>0.46350000000000002</v>
      </c>
      <c r="K17" s="345">
        <v>0.82850000000000001</v>
      </c>
      <c r="L17" s="345">
        <v>0.2331</v>
      </c>
      <c r="M17" s="345">
        <v>1.0176000000000001</v>
      </c>
      <c r="N17" s="340" t="s">
        <v>320</v>
      </c>
      <c r="O17" s="340" t="s">
        <v>320</v>
      </c>
    </row>
    <row r="18" spans="1:15" x14ac:dyDescent="0.3">
      <c r="A18" s="360"/>
      <c r="B18" s="360" t="s">
        <v>101</v>
      </c>
      <c r="C18" s="345">
        <v>0.72109999999999996</v>
      </c>
      <c r="D18" s="345">
        <v>1.3971</v>
      </c>
      <c r="E18" s="345">
        <v>1.2427999999999999</v>
      </c>
      <c r="F18" s="345">
        <v>1.1172</v>
      </c>
      <c r="G18" s="345">
        <v>1.3543000000000001</v>
      </c>
      <c r="H18" s="345">
        <v>1.4928999999999999</v>
      </c>
      <c r="I18" s="345">
        <v>2.5886</v>
      </c>
      <c r="J18" s="345">
        <v>1.5051000000000001</v>
      </c>
      <c r="K18" s="345">
        <v>1.0582</v>
      </c>
      <c r="L18" s="345">
        <v>3.9213</v>
      </c>
      <c r="M18" s="345">
        <v>2.5268000000000002</v>
      </c>
      <c r="N18" s="345">
        <v>2</v>
      </c>
      <c r="O18" s="345">
        <v>4.5</v>
      </c>
    </row>
    <row r="19" spans="1:15" x14ac:dyDescent="0.3">
      <c r="A19" s="360"/>
      <c r="B19" s="360" t="s">
        <v>102</v>
      </c>
      <c r="C19" s="345">
        <v>3.3182</v>
      </c>
      <c r="D19" s="345">
        <v>3.2208999999999999</v>
      </c>
      <c r="E19" s="345">
        <v>2.7650000000000001</v>
      </c>
      <c r="F19" s="345">
        <v>4.5118</v>
      </c>
      <c r="G19" s="345">
        <v>3.5674000000000001</v>
      </c>
      <c r="H19" s="345">
        <v>3.3885999999999998</v>
      </c>
      <c r="I19" s="345">
        <v>4.4402999999999997</v>
      </c>
      <c r="J19" s="345">
        <v>4.8673999999999999</v>
      </c>
      <c r="K19" s="345">
        <v>3.9931000000000001</v>
      </c>
      <c r="L19" s="345">
        <v>2.7168999999999999</v>
      </c>
      <c r="M19" s="345">
        <v>3.8938000000000001</v>
      </c>
      <c r="N19" s="345">
        <v>4</v>
      </c>
      <c r="O19" s="345">
        <v>4</v>
      </c>
    </row>
    <row r="20" spans="1:15" x14ac:dyDescent="0.3">
      <c r="A20" s="360"/>
      <c r="B20" s="360" t="s">
        <v>55</v>
      </c>
      <c r="C20" s="345">
        <v>5.4185999999999996</v>
      </c>
      <c r="D20" s="345">
        <v>6.4898999999999996</v>
      </c>
      <c r="E20" s="345">
        <v>6.6479999999999997</v>
      </c>
      <c r="F20" s="345">
        <v>6.9812000000000003</v>
      </c>
      <c r="G20" s="345">
        <v>7.2346000000000004</v>
      </c>
      <c r="H20" s="345">
        <v>5.7127999999999997</v>
      </c>
      <c r="I20" s="345">
        <v>4.9454000000000002</v>
      </c>
      <c r="J20" s="345">
        <v>8.5274000000000001</v>
      </c>
      <c r="K20" s="345">
        <v>5.3196000000000003</v>
      </c>
      <c r="L20" s="345">
        <v>6.0327999999999999</v>
      </c>
      <c r="M20" s="345">
        <v>6.7183000000000002</v>
      </c>
      <c r="N20" s="345">
        <v>8</v>
      </c>
      <c r="O20" s="345">
        <v>6.5</v>
      </c>
    </row>
    <row r="21" spans="1:15" x14ac:dyDescent="0.3">
      <c r="A21" s="360"/>
      <c r="B21" s="360" t="s">
        <v>56</v>
      </c>
      <c r="C21" s="345">
        <v>9.3543000000000003</v>
      </c>
      <c r="D21" s="345">
        <v>11.6508</v>
      </c>
      <c r="E21" s="345">
        <v>10.4207</v>
      </c>
      <c r="F21" s="345">
        <v>10.653</v>
      </c>
      <c r="G21" s="345">
        <v>11.5281</v>
      </c>
      <c r="H21" s="345">
        <v>12.8932</v>
      </c>
      <c r="I21" s="345">
        <v>11.44</v>
      </c>
      <c r="J21" s="345">
        <v>11.491</v>
      </c>
      <c r="K21" s="345">
        <v>10.4278</v>
      </c>
      <c r="L21" s="345">
        <v>10.4635</v>
      </c>
      <c r="M21" s="345">
        <v>9.4953000000000003</v>
      </c>
      <c r="N21" s="345">
        <v>9</v>
      </c>
      <c r="O21" s="345">
        <v>11</v>
      </c>
    </row>
    <row r="22" spans="1:15" x14ac:dyDescent="0.3">
      <c r="A22" s="362"/>
      <c r="B22" s="362" t="s">
        <v>25</v>
      </c>
      <c r="C22" s="346">
        <v>2.2000000000000002</v>
      </c>
      <c r="D22" s="346">
        <v>2.6</v>
      </c>
      <c r="E22" s="346">
        <v>2.5</v>
      </c>
      <c r="F22" s="346">
        <v>2.9</v>
      </c>
      <c r="G22" s="346">
        <v>2.8</v>
      </c>
      <c r="H22" s="346">
        <v>2.8</v>
      </c>
      <c r="I22" s="346">
        <v>2.9009</v>
      </c>
      <c r="J22" s="363">
        <v>3.2</v>
      </c>
      <c r="K22" s="363">
        <v>2.6</v>
      </c>
      <c r="L22" s="346">
        <v>2.9474</v>
      </c>
      <c r="M22" s="346">
        <v>2.9834999999999998</v>
      </c>
      <c r="N22" s="346">
        <v>3</v>
      </c>
      <c r="O22" s="346">
        <v>3</v>
      </c>
    </row>
    <row r="23" spans="1:15" x14ac:dyDescent="0.3">
      <c r="A23" s="364"/>
      <c r="B23" s="28"/>
      <c r="C23" s="347"/>
      <c r="D23" s="347"/>
      <c r="E23" s="347"/>
      <c r="F23" s="347"/>
      <c r="G23" s="347"/>
      <c r="H23" s="347"/>
      <c r="I23" s="347"/>
      <c r="J23" s="29"/>
      <c r="K23" s="7"/>
      <c r="L23" s="7"/>
      <c r="M23" s="7"/>
      <c r="N23" s="7"/>
      <c r="O23" s="7"/>
    </row>
    <row r="24" spans="1:15" x14ac:dyDescent="0.3">
      <c r="A24" s="30" t="s">
        <v>28</v>
      </c>
      <c r="B24" s="289" t="s">
        <v>342</v>
      </c>
      <c r="C24" s="340">
        <v>3.6610999999999998</v>
      </c>
      <c r="D24" s="340">
        <v>5.6535000000000002</v>
      </c>
      <c r="E24" s="340">
        <v>4.0674000000000001</v>
      </c>
      <c r="F24" s="340">
        <v>5.1361999999999997</v>
      </c>
      <c r="G24" s="340">
        <v>5.4561000000000002</v>
      </c>
      <c r="H24" s="340">
        <v>4.5834999999999999</v>
      </c>
      <c r="I24" s="340">
        <v>5.9218000000000002</v>
      </c>
      <c r="J24" s="340">
        <v>4.9184999999999999</v>
      </c>
      <c r="K24" s="340">
        <v>5.5388999999999999</v>
      </c>
      <c r="L24" s="340">
        <v>4.9885999999999999</v>
      </c>
      <c r="M24" s="340">
        <v>4.5015999999999998</v>
      </c>
      <c r="N24" s="340">
        <v>4</v>
      </c>
      <c r="O24" s="340">
        <v>4.5</v>
      </c>
    </row>
    <row r="25" spans="1:15" x14ac:dyDescent="0.3">
      <c r="A25" s="365"/>
      <c r="B25" s="360" t="s">
        <v>99</v>
      </c>
      <c r="C25" s="345">
        <v>5.2779999999999996</v>
      </c>
      <c r="D25" s="345">
        <v>5.7911000000000001</v>
      </c>
      <c r="E25" s="345">
        <v>4.8705999999999996</v>
      </c>
      <c r="F25" s="345">
        <v>5.7401999999999997</v>
      </c>
      <c r="G25" s="345">
        <v>5.3399000000000001</v>
      </c>
      <c r="H25" s="345">
        <v>5.5156999999999998</v>
      </c>
      <c r="I25" s="345">
        <v>5.93</v>
      </c>
      <c r="J25" s="345">
        <v>6.9786000000000001</v>
      </c>
      <c r="K25" s="345">
        <v>5.5464000000000002</v>
      </c>
      <c r="L25" s="345">
        <v>7.2983000000000002</v>
      </c>
      <c r="M25" s="345">
        <v>6.0038999999999998</v>
      </c>
      <c r="N25" s="345">
        <v>9</v>
      </c>
      <c r="O25" s="345">
        <v>6</v>
      </c>
    </row>
    <row r="26" spans="1:15" x14ac:dyDescent="0.3">
      <c r="A26" s="365"/>
      <c r="B26" s="360" t="s">
        <v>100</v>
      </c>
      <c r="C26" s="345">
        <v>7.1630000000000003</v>
      </c>
      <c r="D26" s="345">
        <v>7.8804999999999996</v>
      </c>
      <c r="E26" s="345">
        <v>7.3616000000000001</v>
      </c>
      <c r="F26" s="345">
        <v>8.0929000000000002</v>
      </c>
      <c r="G26" s="345">
        <v>5.4085000000000001</v>
      </c>
      <c r="H26" s="345">
        <v>10.5824</v>
      </c>
      <c r="I26" s="345">
        <v>6.95</v>
      </c>
      <c r="J26" s="345">
        <v>9.1918000000000006</v>
      </c>
      <c r="K26" s="345">
        <v>7.5461999999999998</v>
      </c>
      <c r="L26" s="345">
        <v>8.6244999999999994</v>
      </c>
      <c r="M26" s="345">
        <v>7.2499000000000002</v>
      </c>
      <c r="N26" s="345">
        <v>8</v>
      </c>
      <c r="O26" s="345">
        <v>8</v>
      </c>
    </row>
    <row r="27" spans="1:15" x14ac:dyDescent="0.3">
      <c r="A27" s="365"/>
      <c r="B27" s="360" t="s">
        <v>101</v>
      </c>
      <c r="C27" s="345">
        <v>10.843</v>
      </c>
      <c r="D27" s="345">
        <v>11.624599999999999</v>
      </c>
      <c r="E27" s="345">
        <v>10.5634</v>
      </c>
      <c r="F27" s="345">
        <v>11.0723</v>
      </c>
      <c r="G27" s="345">
        <v>12.232100000000001</v>
      </c>
      <c r="H27" s="345">
        <v>12.8157</v>
      </c>
      <c r="I27" s="345">
        <v>10.882999999999999</v>
      </c>
      <c r="J27" s="345">
        <v>12.058199999999999</v>
      </c>
      <c r="K27" s="345">
        <v>12.702400000000001</v>
      </c>
      <c r="L27" s="345">
        <v>12.6282</v>
      </c>
      <c r="M27" s="345">
        <v>10.006500000000001</v>
      </c>
      <c r="N27" s="345">
        <v>11</v>
      </c>
      <c r="O27" s="345">
        <v>12</v>
      </c>
    </row>
    <row r="28" spans="1:15" x14ac:dyDescent="0.3">
      <c r="A28" s="365"/>
      <c r="B28" s="360" t="s">
        <v>102</v>
      </c>
      <c r="C28" s="345">
        <v>20.334499999999998</v>
      </c>
      <c r="D28" s="345">
        <v>20.4373</v>
      </c>
      <c r="E28" s="345">
        <v>18.989699999999999</v>
      </c>
      <c r="F28" s="345">
        <v>19.048300000000001</v>
      </c>
      <c r="G28" s="345">
        <v>16.507100000000001</v>
      </c>
      <c r="H28" s="345">
        <v>19.4435</v>
      </c>
      <c r="I28" s="345">
        <v>19.752300000000002</v>
      </c>
      <c r="J28" s="345">
        <v>20.498000000000001</v>
      </c>
      <c r="K28" s="345">
        <v>18.537700000000001</v>
      </c>
      <c r="L28" s="345">
        <v>17.897300000000001</v>
      </c>
      <c r="M28" s="345">
        <v>19.663799999999998</v>
      </c>
      <c r="N28" s="345">
        <v>19</v>
      </c>
      <c r="O28" s="345">
        <v>16.5</v>
      </c>
    </row>
    <row r="29" spans="1:15" x14ac:dyDescent="0.3">
      <c r="A29" s="365"/>
      <c r="B29" s="360" t="s">
        <v>55</v>
      </c>
      <c r="C29" s="345">
        <v>33.075400000000002</v>
      </c>
      <c r="D29" s="345">
        <v>33.137300000000003</v>
      </c>
      <c r="E29" s="345">
        <v>29.848700000000001</v>
      </c>
      <c r="F29" s="345">
        <v>32.740600000000001</v>
      </c>
      <c r="G29" s="345">
        <v>32.1616</v>
      </c>
      <c r="H29" s="345">
        <v>31.384799999999998</v>
      </c>
      <c r="I29" s="345">
        <v>28.407</v>
      </c>
      <c r="J29" s="345">
        <v>29.164100000000001</v>
      </c>
      <c r="K29" s="345">
        <v>24.860700000000001</v>
      </c>
      <c r="L29" s="345">
        <v>26.330400000000001</v>
      </c>
      <c r="M29" s="345">
        <v>30.1037</v>
      </c>
      <c r="N29" s="345">
        <v>31</v>
      </c>
      <c r="O29" s="345">
        <v>26</v>
      </c>
    </row>
    <row r="30" spans="1:15" x14ac:dyDescent="0.3">
      <c r="A30" s="365"/>
      <c r="B30" s="360" t="s">
        <v>56</v>
      </c>
      <c r="C30" s="345">
        <v>39.753799999999998</v>
      </c>
      <c r="D30" s="345">
        <v>39.133699999999997</v>
      </c>
      <c r="E30" s="345">
        <v>41.931800000000003</v>
      </c>
      <c r="F30" s="345">
        <v>39.673699999999997</v>
      </c>
      <c r="G30" s="345">
        <v>42.254199999999997</v>
      </c>
      <c r="H30" s="345">
        <v>45.831600000000002</v>
      </c>
      <c r="I30" s="345">
        <v>47.340800000000002</v>
      </c>
      <c r="J30" s="345">
        <v>41.844200000000001</v>
      </c>
      <c r="K30" s="345">
        <v>43.5929</v>
      </c>
      <c r="L30" s="345">
        <v>40.159799999999997</v>
      </c>
      <c r="M30" s="345">
        <v>43.040999999999997</v>
      </c>
      <c r="N30" s="345">
        <v>41</v>
      </c>
      <c r="O30" s="345">
        <v>45.5</v>
      </c>
    </row>
    <row r="31" spans="1:15" x14ac:dyDescent="0.3">
      <c r="A31" s="366"/>
      <c r="B31" s="366" t="s">
        <v>25</v>
      </c>
      <c r="C31" s="349">
        <v>14.7</v>
      </c>
      <c r="D31" s="349">
        <v>15.3</v>
      </c>
      <c r="E31" s="349">
        <v>14.4</v>
      </c>
      <c r="F31" s="349">
        <v>15.1</v>
      </c>
      <c r="G31" s="349">
        <v>14.6</v>
      </c>
      <c r="H31" s="349">
        <v>16.2</v>
      </c>
      <c r="I31" s="349">
        <v>15.494300000000001</v>
      </c>
      <c r="J31" s="367">
        <v>15.9</v>
      </c>
      <c r="K31" s="349">
        <v>15.06</v>
      </c>
      <c r="L31" s="349">
        <v>15.234</v>
      </c>
      <c r="M31" s="349">
        <v>15.3628</v>
      </c>
      <c r="N31" s="349">
        <v>16</v>
      </c>
      <c r="O31" s="349">
        <v>15.5</v>
      </c>
    </row>
    <row r="32" spans="1:15" ht="21.75" customHeight="1" x14ac:dyDescent="0.3">
      <c r="A32" s="25"/>
      <c r="B32" s="25"/>
      <c r="C32" s="25"/>
      <c r="D32" s="25"/>
      <c r="E32" s="25"/>
      <c r="F32" s="25"/>
      <c r="G32" s="25"/>
      <c r="H32" s="25"/>
      <c r="I32" s="25"/>
    </row>
    <row r="33" spans="1:12" s="166" customFormat="1" ht="15" x14ac:dyDescent="0.35">
      <c r="A33" s="368" t="s">
        <v>29</v>
      </c>
      <c r="B33" s="166" t="s">
        <v>346</v>
      </c>
      <c r="C33" s="369"/>
      <c r="D33" s="369"/>
      <c r="E33" s="369"/>
      <c r="F33" s="369"/>
      <c r="G33" s="369"/>
      <c r="H33" s="369"/>
      <c r="I33" s="369"/>
    </row>
    <row r="34" spans="1:12" s="166" customFormat="1" ht="15" x14ac:dyDescent="0.35">
      <c r="B34" s="166" t="s">
        <v>332</v>
      </c>
      <c r="C34" s="369"/>
      <c r="D34" s="369"/>
      <c r="E34" s="369"/>
      <c r="F34" s="369"/>
      <c r="G34" s="369"/>
      <c r="H34" s="369"/>
      <c r="I34" s="369"/>
    </row>
    <row r="35" spans="1:12" s="166" customFormat="1" ht="15" x14ac:dyDescent="0.35">
      <c r="A35" s="369"/>
      <c r="B35" s="741" t="s">
        <v>339</v>
      </c>
      <c r="C35" s="741"/>
      <c r="D35" s="741"/>
      <c r="E35" s="741"/>
      <c r="F35" s="741"/>
      <c r="G35" s="741"/>
      <c r="H35" s="741"/>
      <c r="I35" s="741"/>
      <c r="J35" s="741"/>
    </row>
    <row r="36" spans="1:12" s="166" customFormat="1" ht="15" x14ac:dyDescent="0.35">
      <c r="A36" s="369"/>
      <c r="B36" s="741"/>
      <c r="C36" s="741"/>
      <c r="D36" s="741"/>
      <c r="E36" s="741"/>
      <c r="F36" s="741"/>
      <c r="G36" s="741"/>
      <c r="H36" s="741"/>
      <c r="I36" s="741"/>
      <c r="J36" s="741"/>
    </row>
    <row r="37" spans="1:12" s="166" customFormat="1" ht="15" x14ac:dyDescent="0.35">
      <c r="A37" s="369"/>
      <c r="B37" s="573" t="s">
        <v>1242</v>
      </c>
      <c r="C37" s="369"/>
      <c r="D37" s="369"/>
      <c r="E37" s="369"/>
      <c r="F37" s="369"/>
      <c r="G37" s="369"/>
      <c r="H37" s="369"/>
      <c r="I37" s="369"/>
    </row>
    <row r="38" spans="1:12" s="166" customFormat="1" ht="15" x14ac:dyDescent="0.35">
      <c r="A38" s="369"/>
      <c r="B38" s="573"/>
      <c r="C38" s="369"/>
      <c r="D38" s="369"/>
      <c r="E38" s="369"/>
      <c r="F38" s="369"/>
      <c r="G38" s="369"/>
      <c r="H38" s="369"/>
      <c r="I38" s="369"/>
    </row>
    <row r="39" spans="1:12" s="166" customFormat="1" ht="15" customHeight="1" x14ac:dyDescent="0.35">
      <c r="A39" s="368" t="s">
        <v>30</v>
      </c>
      <c r="B39" s="334" t="s">
        <v>1237</v>
      </c>
      <c r="C39" s="334"/>
      <c r="D39" s="334"/>
      <c r="E39" s="334"/>
      <c r="F39" s="334"/>
      <c r="G39" s="334"/>
      <c r="H39" s="334"/>
      <c r="I39" s="334"/>
      <c r="J39" s="334"/>
      <c r="K39" s="334"/>
      <c r="L39" s="334"/>
    </row>
    <row r="40" spans="1:12" s="370" customFormat="1" ht="15.75" x14ac:dyDescent="0.35">
      <c r="A40" s="166"/>
      <c r="B40" s="160" t="s">
        <v>1236</v>
      </c>
    </row>
    <row r="41" spans="1:12" s="370" customFormat="1" ht="13.5" x14ac:dyDescent="0.3"/>
  </sheetData>
  <mergeCells count="1">
    <mergeCell ref="B35:J36"/>
  </mergeCells>
  <hyperlinks>
    <hyperlink ref="B40" r:id="rId1" xr:uid="{8618AA56-F8E9-4E87-9406-0F72BCB692D6}"/>
    <hyperlink ref="A2" location="'Chapter 2'!A1" display="Back to Table of Contents" xr:uid="{67DB2D6B-C1AF-4D48-BE69-0CF8A7268D94}"/>
  </hyperlinks>
  <pageMargins left="0.7" right="0.7" top="0.75" bottom="0.75" header="0.3" footer="0.3"/>
  <pageSetup paperSize="9" scale="75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BA614-1ECB-4EB3-9745-3923E62DD372}">
  <sheetPr>
    <tabColor theme="8" tint="0.39997558519241921"/>
    <pageSetUpPr fitToPage="1"/>
  </sheetPr>
  <dimension ref="A1:V26"/>
  <sheetViews>
    <sheetView showGridLines="0" zoomScaleNormal="100" workbookViewId="0">
      <pane ySplit="4" topLeftCell="A5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11.42578125" style="2" customWidth="1"/>
    <col min="2" max="2" width="12.5703125" style="2" customWidth="1"/>
    <col min="3" max="16384" width="9.140625" style="2"/>
  </cols>
  <sheetData>
    <row r="1" spans="1:22" ht="18" x14ac:dyDescent="0.35">
      <c r="A1" s="3" t="s">
        <v>1334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22" ht="18.75" x14ac:dyDescent="0.3">
      <c r="A2" s="160" t="s">
        <v>114</v>
      </c>
      <c r="B2" s="353"/>
    </row>
    <row r="3" spans="1:22" s="306" customFormat="1" x14ac:dyDescent="0.25">
      <c r="A3" s="354"/>
      <c r="B3" s="355"/>
      <c r="C3" s="19" t="s">
        <v>69</v>
      </c>
      <c r="D3" s="19" t="s">
        <v>95</v>
      </c>
      <c r="E3" s="19" t="s">
        <v>196</v>
      </c>
      <c r="F3" s="19" t="s">
        <v>286</v>
      </c>
    </row>
    <row r="4" spans="1:22" x14ac:dyDescent="0.3">
      <c r="A4" s="357"/>
      <c r="B4" s="357"/>
      <c r="C4" s="358" t="s">
        <v>23</v>
      </c>
      <c r="D4" s="358" t="s">
        <v>23</v>
      </c>
      <c r="E4" s="358" t="s">
        <v>23</v>
      </c>
      <c r="F4" s="358" t="s">
        <v>23</v>
      </c>
    </row>
    <row r="5" spans="1:22" x14ac:dyDescent="0.3">
      <c r="A5" s="28"/>
      <c r="B5" s="28"/>
      <c r="C5" s="359"/>
      <c r="D5" s="359"/>
      <c r="E5" s="359"/>
      <c r="F5" s="359"/>
    </row>
    <row r="6" spans="1:22" x14ac:dyDescent="0.3">
      <c r="A6" s="289" t="s">
        <v>5</v>
      </c>
      <c r="B6" s="289" t="s">
        <v>349</v>
      </c>
      <c r="C6" s="340">
        <v>1.752748</v>
      </c>
      <c r="D6" s="340">
        <v>1.7778</v>
      </c>
      <c r="E6" s="340">
        <v>2.489789</v>
      </c>
      <c r="F6" s="340">
        <v>1.5038929999999999</v>
      </c>
    </row>
    <row r="7" spans="1:22" x14ac:dyDescent="0.3">
      <c r="A7" s="360"/>
      <c r="B7" s="360" t="s">
        <v>350</v>
      </c>
      <c r="C7" s="345">
        <v>16.024442000000001</v>
      </c>
      <c r="D7" s="345">
        <v>16.134485999999999</v>
      </c>
      <c r="E7" s="345">
        <v>16.070945999999999</v>
      </c>
      <c r="F7" s="345">
        <v>16.232341000000002</v>
      </c>
    </row>
    <row r="8" spans="1:22" x14ac:dyDescent="0.3">
      <c r="A8" s="289"/>
      <c r="B8" s="289" t="s">
        <v>351</v>
      </c>
      <c r="C8" s="340">
        <v>32.820363999999998</v>
      </c>
      <c r="D8" s="340">
        <v>33.489445000000003</v>
      </c>
      <c r="E8" s="340">
        <v>33.550116000000003</v>
      </c>
      <c r="F8" s="340">
        <v>32.819566000000002</v>
      </c>
    </row>
    <row r="9" spans="1:22" x14ac:dyDescent="0.3">
      <c r="A9" s="362"/>
      <c r="B9" s="362" t="s">
        <v>25</v>
      </c>
      <c r="C9" s="346">
        <v>13.537077</v>
      </c>
      <c r="D9" s="346">
        <v>13.858769000000001</v>
      </c>
      <c r="E9" s="346">
        <v>14.189588000000001</v>
      </c>
      <c r="F9" s="346">
        <v>13.723571</v>
      </c>
    </row>
    <row r="10" spans="1:22" ht="17.25" x14ac:dyDescent="0.35">
      <c r="A10" s="28"/>
      <c r="B10" s="28"/>
      <c r="C10" s="7"/>
      <c r="D10" s="7"/>
      <c r="E10" s="7"/>
      <c r="F10" s="7"/>
      <c r="K10" s="166"/>
      <c r="L10" s="166"/>
      <c r="M10" s="166"/>
      <c r="N10" s="166"/>
      <c r="O10" s="166"/>
      <c r="P10" s="166"/>
      <c r="Q10" s="166"/>
      <c r="R10" s="166"/>
      <c r="T10" s="166"/>
      <c r="U10" s="166"/>
      <c r="V10" s="166"/>
    </row>
    <row r="11" spans="1:22" x14ac:dyDescent="0.3">
      <c r="A11" s="289" t="s">
        <v>6</v>
      </c>
      <c r="B11" s="289" t="s">
        <v>349</v>
      </c>
      <c r="C11" s="340">
        <v>2.9581729999999999</v>
      </c>
      <c r="D11" s="340">
        <v>2.4302519999999999</v>
      </c>
      <c r="E11" s="340">
        <v>2.6223239999999999</v>
      </c>
      <c r="F11" s="340">
        <v>2.4507469999999998</v>
      </c>
    </row>
    <row r="12" spans="1:22" x14ac:dyDescent="0.3">
      <c r="A12" s="360"/>
      <c r="B12" s="360" t="s">
        <v>350</v>
      </c>
      <c r="C12" s="345">
        <v>13.603413</v>
      </c>
      <c r="D12" s="345">
        <v>11.010755</v>
      </c>
      <c r="E12" s="345">
        <v>9.5656839999999992</v>
      </c>
      <c r="F12" s="345">
        <v>12.260755</v>
      </c>
    </row>
    <row r="13" spans="1:22" x14ac:dyDescent="0.3">
      <c r="A13" s="360"/>
      <c r="B13" s="289" t="s">
        <v>351</v>
      </c>
      <c r="C13" s="345">
        <v>27.722906999999999</v>
      </c>
      <c r="D13" s="345">
        <v>26.241402999999998</v>
      </c>
      <c r="E13" s="345">
        <v>27.968153000000001</v>
      </c>
      <c r="F13" s="340">
        <v>28.559007999999999</v>
      </c>
    </row>
    <row r="14" spans="1:22" x14ac:dyDescent="0.3">
      <c r="A14" s="362"/>
      <c r="B14" s="362" t="s">
        <v>25</v>
      </c>
      <c r="C14" s="346">
        <v>12.72645</v>
      </c>
      <c r="D14" s="346">
        <v>11.373355999999999</v>
      </c>
      <c r="E14" s="346">
        <v>11.46245</v>
      </c>
      <c r="F14" s="346">
        <v>12.499929</v>
      </c>
    </row>
    <row r="15" spans="1:22" x14ac:dyDescent="0.3">
      <c r="A15" s="364"/>
      <c r="B15" s="28"/>
      <c r="C15" s="7"/>
      <c r="D15" s="7"/>
      <c r="E15" s="7"/>
      <c r="F15" s="7"/>
    </row>
    <row r="16" spans="1:22" x14ac:dyDescent="0.3">
      <c r="A16" s="30" t="s">
        <v>97</v>
      </c>
      <c r="B16" s="289" t="s">
        <v>349</v>
      </c>
      <c r="C16" s="340">
        <v>2.405424</v>
      </c>
      <c r="D16" s="340">
        <v>2.122617</v>
      </c>
      <c r="E16" s="340">
        <v>2.553598</v>
      </c>
      <c r="F16" s="340">
        <v>1.970699</v>
      </c>
    </row>
    <row r="17" spans="1:6" x14ac:dyDescent="0.3">
      <c r="A17" s="365"/>
      <c r="B17" s="360" t="s">
        <v>350</v>
      </c>
      <c r="C17" s="345">
        <v>14.784841999999999</v>
      </c>
      <c r="D17" s="345">
        <v>13.508635999999999</v>
      </c>
      <c r="E17" s="345">
        <v>12.726933000000001</v>
      </c>
      <c r="F17" s="345">
        <v>14.200595</v>
      </c>
    </row>
    <row r="18" spans="1:6" x14ac:dyDescent="0.3">
      <c r="A18" s="365"/>
      <c r="B18" s="289" t="s">
        <v>351</v>
      </c>
      <c r="C18" s="345">
        <v>30.095200999999999</v>
      </c>
      <c r="D18" s="345">
        <v>29.611778999999999</v>
      </c>
      <c r="E18" s="345">
        <v>30.571808999999998</v>
      </c>
      <c r="F18" s="345">
        <v>30.547706999999999</v>
      </c>
    </row>
    <row r="19" spans="1:6" x14ac:dyDescent="0.3">
      <c r="A19" s="366"/>
      <c r="B19" s="366" t="s">
        <v>25</v>
      </c>
      <c r="C19" s="349">
        <v>13.147183999999999</v>
      </c>
      <c r="D19" s="349">
        <v>12.595644999999999</v>
      </c>
      <c r="E19" s="349">
        <v>12.796176000000001</v>
      </c>
      <c r="F19" s="349">
        <v>13.1006</v>
      </c>
    </row>
    <row r="20" spans="1:6" ht="21.75" customHeight="1" x14ac:dyDescent="0.3">
      <c r="A20" s="25"/>
      <c r="B20" s="25"/>
    </row>
    <row r="21" spans="1:6" s="166" customFormat="1" ht="15" x14ac:dyDescent="0.35">
      <c r="A21" s="368" t="s">
        <v>29</v>
      </c>
      <c r="B21" s="166" t="s">
        <v>352</v>
      </c>
    </row>
    <row r="22" spans="1:6" s="166" customFormat="1" ht="15" x14ac:dyDescent="0.35">
      <c r="B22" s="573" t="s">
        <v>1243</v>
      </c>
    </row>
    <row r="23" spans="1:6" s="166" customFormat="1" ht="15" x14ac:dyDescent="0.35">
      <c r="B23" s="573"/>
    </row>
    <row r="24" spans="1:6" s="166" customFormat="1" ht="15" customHeight="1" x14ac:dyDescent="0.35">
      <c r="A24" s="368" t="s">
        <v>30</v>
      </c>
      <c r="B24" s="166" t="s">
        <v>1239</v>
      </c>
      <c r="C24" s="334"/>
    </row>
    <row r="25" spans="1:6" s="370" customFormat="1" ht="15.75" x14ac:dyDescent="0.35">
      <c r="A25" s="166"/>
      <c r="B25" s="160" t="s">
        <v>1238</v>
      </c>
    </row>
    <row r="26" spans="1:6" s="370" customFormat="1" ht="15" x14ac:dyDescent="0.35">
      <c r="B26" s="166"/>
    </row>
  </sheetData>
  <hyperlinks>
    <hyperlink ref="B25" r:id="rId1" xr:uid="{48072104-4ADB-451C-8051-0673C277AC13}"/>
    <hyperlink ref="A2" location="'Chapter 2'!A1" display="Back to Table of Contents" xr:uid="{2155347F-1AF8-4F46-BA24-0BF5C0187143}"/>
  </hyperlinks>
  <pageMargins left="0.7" right="0.7" top="0.75" bottom="0.75" header="0.3" footer="0.3"/>
  <pageSetup paperSize="9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2C433-E04F-4992-BC39-138E121E6648}">
  <sheetPr>
    <tabColor theme="8" tint="0.39997558519241921"/>
    <pageSetUpPr fitToPage="1"/>
  </sheetPr>
  <dimension ref="A1:N26"/>
  <sheetViews>
    <sheetView showGridLines="0" zoomScaleNormal="100" workbookViewId="0">
      <pane ySplit="5" topLeftCell="A6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15.28515625" style="2" customWidth="1"/>
    <col min="2" max="2" width="12.5703125" style="2" customWidth="1"/>
    <col min="3" max="7" width="9.140625" style="2"/>
    <col min="8" max="8" width="13" style="2" customWidth="1"/>
    <col min="9" max="16384" width="9.140625" style="2"/>
  </cols>
  <sheetData>
    <row r="1" spans="1:14" ht="18" x14ac:dyDescent="0.35">
      <c r="A1" s="3" t="s">
        <v>1335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.75" x14ac:dyDescent="0.3">
      <c r="A2" s="160" t="s">
        <v>114</v>
      </c>
      <c r="B2" s="353"/>
      <c r="C2" s="353"/>
      <c r="D2" s="353"/>
      <c r="E2" s="353"/>
      <c r="F2" s="353"/>
    </row>
    <row r="3" spans="1:14" ht="18.75" x14ac:dyDescent="0.3">
      <c r="A3" s="160"/>
      <c r="B3" s="353"/>
      <c r="C3" s="755" t="s">
        <v>354</v>
      </c>
      <c r="D3" s="755"/>
      <c r="E3" s="755"/>
      <c r="F3" s="755"/>
      <c r="G3" s="755"/>
    </row>
    <row r="4" spans="1:14" s="306" customFormat="1" x14ac:dyDescent="0.25">
      <c r="A4" s="354"/>
      <c r="B4" s="355"/>
      <c r="C4" s="356" t="s">
        <v>157</v>
      </c>
      <c r="D4" s="356" t="s">
        <v>158</v>
      </c>
      <c r="E4" s="356" t="s">
        <v>159</v>
      </c>
      <c r="F4" s="356" t="s">
        <v>160</v>
      </c>
      <c r="G4" s="356" t="s">
        <v>161</v>
      </c>
    </row>
    <row r="5" spans="1:14" x14ac:dyDescent="0.3">
      <c r="A5" s="357"/>
      <c r="B5" s="357"/>
      <c r="C5" s="358" t="s">
        <v>23</v>
      </c>
      <c r="D5" s="358" t="s">
        <v>23</v>
      </c>
      <c r="E5" s="358" t="s">
        <v>23</v>
      </c>
      <c r="F5" s="358"/>
      <c r="G5" s="358" t="s">
        <v>23</v>
      </c>
    </row>
    <row r="6" spans="1:14" x14ac:dyDescent="0.3">
      <c r="A6" s="28"/>
      <c r="B6" s="28"/>
      <c r="C6" s="359"/>
      <c r="D6" s="359"/>
      <c r="E6" s="359"/>
      <c r="F6" s="359"/>
      <c r="G6" s="359"/>
    </row>
    <row r="7" spans="1:14" x14ac:dyDescent="0.3">
      <c r="A7" s="289" t="s">
        <v>27</v>
      </c>
      <c r="B7" s="289" t="s">
        <v>5</v>
      </c>
      <c r="C7" s="340">
        <v>4.210746405238134</v>
      </c>
      <c r="D7" s="340">
        <v>5.6866022847360354</v>
      </c>
      <c r="E7" s="340">
        <v>8.8103220980895571</v>
      </c>
      <c r="F7" s="340">
        <v>7.841991737378633</v>
      </c>
      <c r="G7" s="340">
        <v>12.312198144215399</v>
      </c>
      <c r="H7" s="756"/>
    </row>
    <row r="8" spans="1:14" x14ac:dyDescent="0.3">
      <c r="A8" s="360"/>
      <c r="B8" s="360" t="s">
        <v>6</v>
      </c>
      <c r="C8" s="345">
        <v>4.322887576917732</v>
      </c>
      <c r="D8" s="345">
        <v>1.6622985078132237</v>
      </c>
      <c r="E8" s="345">
        <v>3.7771918629765713</v>
      </c>
      <c r="F8" s="345">
        <v>4.9698670962390645</v>
      </c>
      <c r="G8" s="345">
        <v>4.107786868298283</v>
      </c>
      <c r="H8" s="756"/>
    </row>
    <row r="9" spans="1:14" x14ac:dyDescent="0.3">
      <c r="A9" s="362"/>
      <c r="B9" s="362" t="s">
        <v>25</v>
      </c>
      <c r="C9" s="346">
        <v>4.2624038906912975</v>
      </c>
      <c r="D9" s="346">
        <v>3.6812743170321105</v>
      </c>
      <c r="E9" s="346">
        <v>6.1812245946177526</v>
      </c>
      <c r="F9" s="346">
        <v>6.2888586887131739</v>
      </c>
      <c r="G9" s="346">
        <v>7.7104658611247077</v>
      </c>
      <c r="H9" s="756"/>
    </row>
    <row r="10" spans="1:14" x14ac:dyDescent="0.3">
      <c r="A10" s="28"/>
      <c r="B10" s="28"/>
      <c r="C10" s="347"/>
      <c r="D10" s="347"/>
      <c r="E10" s="347"/>
      <c r="F10" s="347"/>
      <c r="G10" s="7"/>
    </row>
    <row r="11" spans="1:14" x14ac:dyDescent="0.3">
      <c r="A11" s="289" t="s">
        <v>22</v>
      </c>
      <c r="B11" s="360" t="s">
        <v>5</v>
      </c>
      <c r="C11" s="345">
        <v>2.35476951268513</v>
      </c>
      <c r="D11" s="345">
        <v>2.5383809177884764</v>
      </c>
      <c r="E11" s="345">
        <v>3.0982563697320549</v>
      </c>
      <c r="F11" s="345">
        <v>5.7450452047820209</v>
      </c>
      <c r="G11" s="345">
        <v>6.7562310120914901</v>
      </c>
    </row>
    <row r="12" spans="1:14" x14ac:dyDescent="0.3">
      <c r="A12" s="360"/>
      <c r="B12" s="360" t="s">
        <v>6</v>
      </c>
      <c r="C12" s="345">
        <v>1.3459870835482648</v>
      </c>
      <c r="D12" s="345">
        <v>1.2596296181065156</v>
      </c>
      <c r="E12" s="345">
        <v>2.1070483691363098</v>
      </c>
      <c r="F12" s="345">
        <v>2.5350660624297765</v>
      </c>
      <c r="G12" s="345">
        <v>3.4351299931435646</v>
      </c>
    </row>
    <row r="13" spans="1:14" x14ac:dyDescent="0.3">
      <c r="A13" s="362"/>
      <c r="B13" s="362" t="s">
        <v>25</v>
      </c>
      <c r="C13" s="346">
        <v>1.8900769927297372</v>
      </c>
      <c r="D13" s="346">
        <v>1.9011736175605642</v>
      </c>
      <c r="E13" s="346">
        <v>2.5804906140185881</v>
      </c>
      <c r="F13" s="346">
        <v>4.009213611646163</v>
      </c>
      <c r="G13" s="346">
        <v>4.8934748361354412</v>
      </c>
    </row>
    <row r="14" spans="1:14" x14ac:dyDescent="0.3">
      <c r="A14" s="364"/>
      <c r="B14" s="28"/>
      <c r="C14" s="347"/>
      <c r="D14" s="347"/>
      <c r="E14" s="347"/>
      <c r="F14" s="347"/>
      <c r="G14" s="7"/>
    </row>
    <row r="15" spans="1:14" x14ac:dyDescent="0.3">
      <c r="A15" s="30" t="s">
        <v>28</v>
      </c>
      <c r="B15" s="360" t="s">
        <v>5</v>
      </c>
      <c r="C15" s="345">
        <v>15.307507029231845</v>
      </c>
      <c r="D15" s="345">
        <v>18.067402100154503</v>
      </c>
      <c r="E15" s="345">
        <v>18.715935542456393</v>
      </c>
      <c r="F15" s="345">
        <v>19.921433546152727</v>
      </c>
      <c r="G15" s="345">
        <v>27.171957492050264</v>
      </c>
    </row>
    <row r="16" spans="1:14" x14ac:dyDescent="0.3">
      <c r="A16" s="365"/>
      <c r="B16" s="360" t="s">
        <v>6</v>
      </c>
      <c r="C16" s="345">
        <v>16.858715554940034</v>
      </c>
      <c r="D16" s="345">
        <v>12.284904480363259</v>
      </c>
      <c r="E16" s="345">
        <v>13.845685469348432</v>
      </c>
      <c r="F16" s="345">
        <v>16.127440989855874</v>
      </c>
      <c r="G16" s="345">
        <v>18.472040911876189</v>
      </c>
    </row>
    <row r="17" spans="1:11" x14ac:dyDescent="0.3">
      <c r="A17" s="374"/>
      <c r="B17" s="374" t="s">
        <v>25</v>
      </c>
      <c r="C17" s="375">
        <v>16.022857829190638</v>
      </c>
      <c r="D17" s="375">
        <v>15.186253269938824</v>
      </c>
      <c r="E17" s="375">
        <v>16.175546676170065</v>
      </c>
      <c r="F17" s="375">
        <v>17.870986198486793</v>
      </c>
      <c r="G17" s="375">
        <v>22.300216506532042</v>
      </c>
    </row>
    <row r="18" spans="1:11" ht="21.75" customHeight="1" x14ac:dyDescent="0.3">
      <c r="A18" s="25"/>
      <c r="B18" s="25"/>
      <c r="C18" s="25"/>
      <c r="D18" s="25"/>
      <c r="E18" s="25"/>
      <c r="F18" s="25"/>
    </row>
    <row r="19" spans="1:11" s="166" customFormat="1" ht="17.25" x14ac:dyDescent="0.35">
      <c r="A19" s="368" t="s">
        <v>29</v>
      </c>
      <c r="B19" s="166" t="s">
        <v>355</v>
      </c>
      <c r="C19" s="369"/>
      <c r="D19" s="369"/>
      <c r="E19" s="369"/>
      <c r="F19" s="369"/>
      <c r="H19" s="2"/>
    </row>
    <row r="20" spans="1:11" s="166" customFormat="1" ht="15" x14ac:dyDescent="0.35">
      <c r="A20" s="369"/>
      <c r="B20" s="166" t="s">
        <v>332</v>
      </c>
      <c r="C20" s="371"/>
      <c r="D20" s="369"/>
      <c r="E20" s="369"/>
      <c r="F20" s="369"/>
      <c r="I20" s="372"/>
      <c r="J20" s="372"/>
      <c r="K20" s="372"/>
    </row>
    <row r="21" spans="1:11" s="166" customFormat="1" ht="15" x14ac:dyDescent="0.35">
      <c r="A21" s="369"/>
      <c r="B21" s="166" t="s">
        <v>333</v>
      </c>
      <c r="C21" s="371"/>
      <c r="D21" s="369"/>
      <c r="E21" s="369"/>
      <c r="F21" s="369"/>
      <c r="I21" s="372"/>
      <c r="J21" s="372"/>
      <c r="K21" s="372"/>
    </row>
    <row r="22" spans="1:11" s="166" customFormat="1" ht="15" x14ac:dyDescent="0.35">
      <c r="A22" s="369"/>
      <c r="B22" s="166" t="s">
        <v>356</v>
      </c>
      <c r="C22" s="369"/>
      <c r="D22" s="369"/>
      <c r="E22" s="369"/>
      <c r="F22" s="369"/>
      <c r="I22" s="372"/>
      <c r="J22" s="372"/>
      <c r="K22" s="372"/>
    </row>
    <row r="23" spans="1:11" s="166" customFormat="1" ht="15" x14ac:dyDescent="0.35">
      <c r="A23" s="369"/>
      <c r="B23" s="166" t="s">
        <v>357</v>
      </c>
      <c r="C23" s="369"/>
      <c r="D23" s="369"/>
      <c r="E23" s="369"/>
      <c r="F23" s="369"/>
      <c r="I23" s="256"/>
      <c r="J23" s="256"/>
      <c r="K23" s="256"/>
    </row>
    <row r="24" spans="1:11" s="166" customFormat="1" ht="15" x14ac:dyDescent="0.35">
      <c r="B24" s="218"/>
      <c r="C24" s="218"/>
      <c r="D24" s="218"/>
      <c r="E24" s="218"/>
      <c r="F24" s="218"/>
    </row>
    <row r="25" spans="1:11" s="370" customFormat="1" ht="15" x14ac:dyDescent="0.35">
      <c r="A25" s="368" t="s">
        <v>30</v>
      </c>
      <c r="B25" s="181" t="s">
        <v>336</v>
      </c>
      <c r="I25" s="166"/>
      <c r="J25" s="166"/>
      <c r="K25" s="166"/>
    </row>
    <row r="26" spans="1:11" ht="17.25" x14ac:dyDescent="0.35">
      <c r="A26" s="370"/>
      <c r="B26" s="182" t="s">
        <v>337</v>
      </c>
      <c r="H26" s="370"/>
      <c r="I26" s="370"/>
      <c r="J26" s="370"/>
      <c r="K26" s="370"/>
    </row>
  </sheetData>
  <mergeCells count="2">
    <mergeCell ref="C3:G3"/>
    <mergeCell ref="H7:H9"/>
  </mergeCells>
  <hyperlinks>
    <hyperlink ref="B26" r:id="rId1" xr:uid="{0B988A71-CCB8-4E9B-BE1C-A417B5446FFE}"/>
    <hyperlink ref="A2" location="'Chapter 2'!A1" display="Back to Table of Contents" xr:uid="{970182E7-2266-4A90-8AB4-89C0886231AF}"/>
  </hyperlinks>
  <pageMargins left="0.7" right="0.7" top="0.75" bottom="0.75" header="0.3" footer="0.3"/>
  <pageSetup paperSize="9" scale="92" orientation="landscape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48F1E-7621-4D45-8803-0D93C1EB280D}">
  <sheetPr>
    <tabColor theme="8" tint="0.39997558519241921"/>
    <pageSetUpPr fitToPage="1"/>
  </sheetPr>
  <dimension ref="A1:N26"/>
  <sheetViews>
    <sheetView showGridLines="0" zoomScaleNormal="100" workbookViewId="0">
      <pane ySplit="5" topLeftCell="A6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15.28515625" style="2" customWidth="1"/>
    <col min="2" max="2" width="12.5703125" style="2" customWidth="1"/>
    <col min="3" max="16384" width="9.140625" style="2"/>
  </cols>
  <sheetData>
    <row r="1" spans="1:14" ht="18" x14ac:dyDescent="0.35">
      <c r="A1" s="3" t="s">
        <v>1336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.75" x14ac:dyDescent="0.3">
      <c r="A2" s="160" t="s">
        <v>114</v>
      </c>
      <c r="B2" s="353"/>
      <c r="C2" s="353"/>
      <c r="D2" s="353"/>
      <c r="E2" s="353"/>
      <c r="F2" s="353"/>
    </row>
    <row r="3" spans="1:14" ht="22.5" customHeight="1" x14ac:dyDescent="0.3">
      <c r="A3" s="160"/>
      <c r="B3" s="353"/>
      <c r="C3" s="755" t="s">
        <v>354</v>
      </c>
      <c r="D3" s="755"/>
      <c r="E3" s="755"/>
      <c r="F3" s="755"/>
      <c r="G3" s="755"/>
    </row>
    <row r="4" spans="1:14" s="306" customFormat="1" x14ac:dyDescent="0.25">
      <c r="A4" s="354"/>
      <c r="B4" s="355"/>
      <c r="C4" s="356" t="s">
        <v>157</v>
      </c>
      <c r="D4" s="356" t="s">
        <v>158</v>
      </c>
      <c r="E4" s="356" t="s">
        <v>159</v>
      </c>
      <c r="F4" s="356" t="s">
        <v>160</v>
      </c>
      <c r="G4" s="356" t="s">
        <v>161</v>
      </c>
    </row>
    <row r="5" spans="1:14" x14ac:dyDescent="0.3">
      <c r="A5" s="357"/>
      <c r="B5" s="357"/>
      <c r="C5" s="358" t="s">
        <v>23</v>
      </c>
      <c r="D5" s="358" t="s">
        <v>23</v>
      </c>
      <c r="E5" s="358" t="s">
        <v>23</v>
      </c>
      <c r="F5" s="358"/>
      <c r="G5" s="358" t="s">
        <v>23</v>
      </c>
    </row>
    <row r="6" spans="1:14" x14ac:dyDescent="0.3">
      <c r="A6" s="28"/>
      <c r="B6" s="28"/>
      <c r="C6" s="359"/>
      <c r="D6" s="359"/>
      <c r="E6" s="359"/>
      <c r="F6" s="359"/>
      <c r="G6" s="359"/>
    </row>
    <row r="7" spans="1:14" x14ac:dyDescent="0.3">
      <c r="A7" s="289" t="s">
        <v>27</v>
      </c>
      <c r="B7" s="289" t="s">
        <v>5</v>
      </c>
      <c r="C7" s="426">
        <v>4</v>
      </c>
      <c r="D7" s="426">
        <v>6</v>
      </c>
      <c r="E7" s="426">
        <v>7</v>
      </c>
      <c r="F7" s="426">
        <v>7</v>
      </c>
      <c r="G7" s="426">
        <v>10</v>
      </c>
    </row>
    <row r="8" spans="1:14" x14ac:dyDescent="0.3">
      <c r="A8" s="360"/>
      <c r="B8" s="360" t="s">
        <v>6</v>
      </c>
      <c r="C8" s="427">
        <v>4</v>
      </c>
      <c r="D8" s="427">
        <v>3</v>
      </c>
      <c r="E8" s="427">
        <v>4</v>
      </c>
      <c r="F8" s="427">
        <v>4</v>
      </c>
      <c r="G8" s="427">
        <v>8</v>
      </c>
    </row>
    <row r="9" spans="1:14" x14ac:dyDescent="0.3">
      <c r="A9" s="378"/>
      <c r="B9" s="378" t="s">
        <v>25</v>
      </c>
      <c r="C9" s="428">
        <v>4</v>
      </c>
      <c r="D9" s="428">
        <v>4</v>
      </c>
      <c r="E9" s="428">
        <v>5</v>
      </c>
      <c r="F9" s="428">
        <v>6</v>
      </c>
      <c r="G9" s="428">
        <v>9</v>
      </c>
    </row>
    <row r="10" spans="1:14" x14ac:dyDescent="0.3">
      <c r="A10" s="28"/>
      <c r="B10" s="28"/>
      <c r="C10" s="429"/>
      <c r="D10" s="429"/>
      <c r="E10" s="429"/>
      <c r="F10" s="429"/>
      <c r="G10" s="430"/>
    </row>
    <row r="11" spans="1:14" x14ac:dyDescent="0.3">
      <c r="A11" s="289" t="s">
        <v>22</v>
      </c>
      <c r="B11" s="360" t="s">
        <v>5</v>
      </c>
      <c r="C11" s="427">
        <v>3</v>
      </c>
      <c r="D11" s="427">
        <v>3</v>
      </c>
      <c r="E11" s="427">
        <v>3</v>
      </c>
      <c r="F11" s="427">
        <v>4</v>
      </c>
      <c r="G11" s="427">
        <v>6</v>
      </c>
    </row>
    <row r="12" spans="1:14" x14ac:dyDescent="0.3">
      <c r="A12" s="360"/>
      <c r="B12" s="360" t="s">
        <v>6</v>
      </c>
      <c r="C12" s="427">
        <v>2</v>
      </c>
      <c r="D12" s="427">
        <v>2</v>
      </c>
      <c r="E12" s="427">
        <v>3</v>
      </c>
      <c r="F12" s="427">
        <v>3</v>
      </c>
      <c r="G12" s="427">
        <v>5</v>
      </c>
    </row>
    <row r="13" spans="1:14" x14ac:dyDescent="0.3">
      <c r="A13" s="378"/>
      <c r="B13" s="378" t="s">
        <v>25</v>
      </c>
      <c r="C13" s="428">
        <v>2</v>
      </c>
      <c r="D13" s="428">
        <v>2</v>
      </c>
      <c r="E13" s="428">
        <v>3</v>
      </c>
      <c r="F13" s="428">
        <v>3</v>
      </c>
      <c r="G13" s="428">
        <v>5</v>
      </c>
    </row>
    <row r="14" spans="1:14" x14ac:dyDescent="0.3">
      <c r="A14" s="364"/>
      <c r="B14" s="28"/>
      <c r="C14" s="429"/>
      <c r="D14" s="429"/>
      <c r="E14" s="429"/>
      <c r="F14" s="429"/>
      <c r="G14" s="430"/>
    </row>
    <row r="15" spans="1:14" x14ac:dyDescent="0.3">
      <c r="A15" s="30" t="s">
        <v>28</v>
      </c>
      <c r="B15" s="360" t="s">
        <v>5</v>
      </c>
      <c r="C15" s="431">
        <v>14</v>
      </c>
      <c r="D15" s="431">
        <v>16</v>
      </c>
      <c r="E15" s="431">
        <v>15</v>
      </c>
      <c r="F15" s="431">
        <v>20</v>
      </c>
      <c r="G15" s="431">
        <v>21</v>
      </c>
    </row>
    <row r="16" spans="1:14" x14ac:dyDescent="0.3">
      <c r="A16" s="365"/>
      <c r="B16" s="360" t="s">
        <v>6</v>
      </c>
      <c r="C16" s="431">
        <v>11</v>
      </c>
      <c r="D16" s="431">
        <v>10</v>
      </c>
      <c r="E16" s="431">
        <v>12</v>
      </c>
      <c r="F16" s="431">
        <v>15</v>
      </c>
      <c r="G16" s="431">
        <v>20</v>
      </c>
    </row>
    <row r="17" spans="1:12" x14ac:dyDescent="0.3">
      <c r="A17" s="377"/>
      <c r="B17" s="377" t="s">
        <v>25</v>
      </c>
      <c r="C17" s="432">
        <v>13</v>
      </c>
      <c r="D17" s="432">
        <v>13</v>
      </c>
      <c r="E17" s="432">
        <v>13</v>
      </c>
      <c r="F17" s="432">
        <v>17</v>
      </c>
      <c r="G17" s="432">
        <v>21</v>
      </c>
    </row>
    <row r="18" spans="1:12" ht="21.75" customHeight="1" x14ac:dyDescent="0.3">
      <c r="A18" s="25"/>
      <c r="B18" s="25"/>
      <c r="C18" s="25"/>
      <c r="D18" s="25"/>
      <c r="E18" s="25"/>
      <c r="F18" s="25"/>
    </row>
    <row r="19" spans="1:12" s="166" customFormat="1" ht="15" x14ac:dyDescent="0.35">
      <c r="A19" s="368" t="s">
        <v>29</v>
      </c>
      <c r="B19" s="166" t="s">
        <v>346</v>
      </c>
      <c r="C19" s="369"/>
      <c r="D19" s="369"/>
      <c r="E19" s="369"/>
      <c r="F19" s="369"/>
    </row>
    <row r="20" spans="1:12" s="166" customFormat="1" ht="15" x14ac:dyDescent="0.35">
      <c r="A20" s="369"/>
      <c r="B20" s="166" t="s">
        <v>332</v>
      </c>
      <c r="C20" s="371"/>
      <c r="D20" s="369"/>
      <c r="E20" s="369"/>
      <c r="F20" s="369"/>
    </row>
    <row r="21" spans="1:12" s="166" customFormat="1" ht="15" x14ac:dyDescent="0.35">
      <c r="A21" s="369"/>
      <c r="B21" s="166" t="s">
        <v>358</v>
      </c>
      <c r="C21" s="371"/>
      <c r="D21" s="369"/>
      <c r="E21" s="369"/>
      <c r="F21" s="369"/>
    </row>
    <row r="22" spans="1:12" s="166" customFormat="1" ht="15" x14ac:dyDescent="0.35">
      <c r="B22" s="573" t="s">
        <v>1242</v>
      </c>
      <c r="C22" s="218"/>
      <c r="D22" s="218"/>
      <c r="E22" s="218"/>
      <c r="F22" s="218"/>
    </row>
    <row r="23" spans="1:12" s="166" customFormat="1" ht="15" x14ac:dyDescent="0.35">
      <c r="B23" s="573"/>
      <c r="C23" s="570"/>
      <c r="D23" s="570"/>
      <c r="E23" s="570"/>
      <c r="F23" s="570"/>
    </row>
    <row r="24" spans="1:12" s="166" customFormat="1" ht="15" customHeight="1" x14ac:dyDescent="0.35">
      <c r="A24" s="368" t="s">
        <v>30</v>
      </c>
      <c r="B24" s="741" t="s">
        <v>340</v>
      </c>
      <c r="C24" s="757"/>
      <c r="D24" s="757"/>
      <c r="E24" s="757"/>
      <c r="F24" s="757"/>
      <c r="G24" s="757"/>
      <c r="H24" s="334"/>
      <c r="I24" s="334"/>
      <c r="J24" s="334"/>
      <c r="K24" s="334"/>
      <c r="L24" s="334"/>
    </row>
    <row r="25" spans="1:12" s="166" customFormat="1" ht="15" x14ac:dyDescent="0.35">
      <c r="B25" s="182" t="s">
        <v>341</v>
      </c>
      <c r="C25" s="334"/>
      <c r="D25" s="334"/>
      <c r="E25" s="334"/>
      <c r="F25" s="334"/>
      <c r="G25" s="334"/>
      <c r="H25" s="334"/>
      <c r="I25" s="334"/>
      <c r="J25" s="334"/>
      <c r="K25" s="334"/>
      <c r="L25" s="334"/>
    </row>
    <row r="26" spans="1:12" s="370" customFormat="1" ht="13.5" x14ac:dyDescent="0.3"/>
  </sheetData>
  <mergeCells count="2">
    <mergeCell ref="C3:G3"/>
    <mergeCell ref="B24:G24"/>
  </mergeCells>
  <hyperlinks>
    <hyperlink ref="B25" r:id="rId1" xr:uid="{A2F553BB-DFB3-4930-95E5-1456DB75C131}"/>
    <hyperlink ref="A2" location="'Chapter 2'!A1" display="Back to Table of Contents" xr:uid="{3381438B-5D9D-4A5D-9237-483C2EEB1C1A}"/>
  </hyperlinks>
  <pageMargins left="0.7" right="0.7" top="0.75" bottom="0.75" header="0.3" footer="0.3"/>
  <pageSetup paperSize="9" scale="95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6">
    <tabColor rgb="FFFF9999"/>
  </sheetPr>
  <dimension ref="A1:U90"/>
  <sheetViews>
    <sheetView zoomScale="40" zoomScaleNormal="40" workbookViewId="0">
      <pane xSplit="2" ySplit="4" topLeftCell="H24" activePane="bottomRight" state="frozen"/>
      <selection activeCell="M5" sqref="M5"/>
      <selection pane="topRight" activeCell="M5" sqref="M5"/>
      <selection pane="bottomLeft" activeCell="M5" sqref="M5"/>
      <selection pane="bottomRight" activeCell="T32" sqref="T32"/>
    </sheetView>
  </sheetViews>
  <sheetFormatPr defaultColWidth="9.140625" defaultRowHeight="16.5" x14ac:dyDescent="0.3"/>
  <cols>
    <col min="1" max="1" width="11.85546875" style="2" customWidth="1"/>
    <col min="2" max="2" width="63" style="2" bestFit="1" customWidth="1"/>
    <col min="3" max="3" width="66.28515625" style="2" bestFit="1" customWidth="1"/>
    <col min="4" max="4" width="13.42578125" style="2" bestFit="1" customWidth="1"/>
    <col min="5" max="5" width="11.7109375" style="2" bestFit="1" customWidth="1"/>
    <col min="6" max="6" width="11.5703125" style="2" customWidth="1"/>
    <col min="7" max="7" width="56.5703125" style="2" customWidth="1"/>
    <col min="8" max="8" width="10.140625" style="2" customWidth="1"/>
    <col min="9" max="9" width="11" style="2" bestFit="1" customWidth="1"/>
    <col min="10" max="10" width="10.85546875" style="2" customWidth="1"/>
    <col min="11" max="11" width="56" style="2" customWidth="1"/>
    <col min="12" max="12" width="11.42578125" style="2" bestFit="1" customWidth="1"/>
    <col min="13" max="14" width="10.5703125" style="2" customWidth="1"/>
    <col min="15" max="15" width="56.28515625" style="2" customWidth="1"/>
    <col min="16" max="16" width="11.7109375" style="2" bestFit="1" customWidth="1"/>
    <col min="17" max="18" width="11.85546875" style="2" customWidth="1"/>
    <col min="19" max="19" width="67.5703125" style="2" customWidth="1"/>
    <col min="20" max="20" width="13.42578125" style="2" bestFit="1" customWidth="1"/>
    <col min="21" max="21" width="11" style="2" customWidth="1"/>
    <col min="22" max="23" width="9.5703125" style="2" bestFit="1" customWidth="1"/>
    <col min="24" max="16384" width="9.140625" style="2"/>
  </cols>
  <sheetData>
    <row r="1" spans="1:21" x14ac:dyDescent="0.3">
      <c r="A1" s="51" t="s">
        <v>156</v>
      </c>
      <c r="D1" s="152" t="s">
        <v>0</v>
      </c>
      <c r="E1" s="152"/>
      <c r="F1" s="92"/>
      <c r="H1" s="152" t="s">
        <v>1</v>
      </c>
      <c r="I1" s="152"/>
      <c r="J1" s="92"/>
      <c r="K1" s="51"/>
      <c r="L1" s="152" t="s">
        <v>2</v>
      </c>
      <c r="M1" s="152"/>
      <c r="N1" s="92"/>
      <c r="O1" s="51"/>
      <c r="P1" s="152" t="s">
        <v>3</v>
      </c>
      <c r="Q1" s="152"/>
      <c r="R1" s="92"/>
      <c r="S1" s="51"/>
      <c r="T1" s="152" t="s">
        <v>4</v>
      </c>
      <c r="U1" s="152"/>
    </row>
    <row r="2" spans="1:21" x14ac:dyDescent="0.3">
      <c r="D2" s="152" t="s">
        <v>5</v>
      </c>
      <c r="E2" s="152"/>
      <c r="F2" s="92"/>
      <c r="H2" s="152" t="s">
        <v>5</v>
      </c>
      <c r="I2" s="152"/>
      <c r="J2" s="92"/>
      <c r="K2" s="92"/>
      <c r="L2" s="152" t="s">
        <v>5</v>
      </c>
      <c r="M2" s="152"/>
      <c r="N2" s="92"/>
      <c r="O2" s="92"/>
      <c r="P2" s="152" t="s">
        <v>5</v>
      </c>
      <c r="Q2" s="152"/>
      <c r="R2" s="92"/>
      <c r="S2" s="92"/>
      <c r="T2" s="152" t="s">
        <v>5</v>
      </c>
      <c r="U2" s="152"/>
    </row>
    <row r="3" spans="1:21" x14ac:dyDescent="0.3">
      <c r="D3" s="91">
        <v>3</v>
      </c>
      <c r="F3" s="91"/>
      <c r="H3" s="91">
        <v>5</v>
      </c>
      <c r="L3" s="41">
        <v>7</v>
      </c>
      <c r="O3" s="91"/>
      <c r="P3" s="101">
        <v>9</v>
      </c>
      <c r="T3" s="2">
        <v>11</v>
      </c>
    </row>
    <row r="4" spans="1:21" x14ac:dyDescent="0.3">
      <c r="D4" s="153" t="s">
        <v>36</v>
      </c>
      <c r="E4" s="153"/>
      <c r="F4" s="93"/>
      <c r="G4" s="91"/>
      <c r="H4" s="153" t="s">
        <v>38</v>
      </c>
      <c r="I4" s="153"/>
      <c r="J4" s="93"/>
      <c r="K4" s="91"/>
      <c r="L4" s="153" t="s">
        <v>40</v>
      </c>
      <c r="M4" s="153"/>
      <c r="N4" s="93"/>
      <c r="O4" s="91"/>
      <c r="P4" s="153" t="s">
        <v>42</v>
      </c>
      <c r="Q4" s="153"/>
      <c r="R4" s="93"/>
      <c r="S4" s="91"/>
      <c r="T4" s="153" t="s">
        <v>34</v>
      </c>
      <c r="U4" s="153"/>
    </row>
    <row r="5" spans="1:21" x14ac:dyDescent="0.3">
      <c r="D5" s="41" t="e">
        <f>SUM(D8:D12)+SUM(D20:D28)</f>
        <v>#N/A</v>
      </c>
      <c r="F5" s="91"/>
      <c r="H5" s="41" t="e">
        <f>SUM(H8:H12)+SUM(H20:H28)</f>
        <v>#N/A</v>
      </c>
      <c r="L5" s="41" t="e">
        <f>SUM(L8:L12)+SUM(L20:L28)</f>
        <v>#N/A</v>
      </c>
      <c r="O5" s="91"/>
      <c r="P5" s="41" t="e">
        <f>SUM(P8:P12)+SUM(P20:P28)</f>
        <v>#N/A</v>
      </c>
      <c r="T5" s="41" t="e">
        <f>SUM(T8:T12)+SUM(T20:T28)</f>
        <v>#N/A</v>
      </c>
    </row>
    <row r="6" spans="1:21" x14ac:dyDescent="0.3">
      <c r="A6" s="2" t="s">
        <v>70</v>
      </c>
      <c r="C6" s="2" t="s">
        <v>7</v>
      </c>
      <c r="D6" s="57">
        <f>VLOOKUP($A6,'2.1'!$A$5:$M$20,D$3,FALSE)</f>
        <v>5800000</v>
      </c>
      <c r="F6" s="41"/>
      <c r="G6" s="2" t="s">
        <v>7</v>
      </c>
      <c r="H6" s="57">
        <f>VLOOKUP($A6,'2.1'!$A$5:$M$20,H$3,FALSE)</f>
        <v>407608</v>
      </c>
      <c r="I6" s="41"/>
      <c r="J6" s="41"/>
      <c r="K6" s="2" t="s">
        <v>7</v>
      </c>
      <c r="L6" s="57">
        <f>VLOOKUP($A6,'2.1'!$A$5:$M$20,L$3,FALSE)</f>
        <v>224734</v>
      </c>
      <c r="M6" s="91"/>
      <c r="N6" s="91"/>
      <c r="O6" s="2" t="s">
        <v>7</v>
      </c>
      <c r="P6" s="57">
        <f>VLOOKUP($A6,'2.1'!$A$5:$M$20,P$3,FALSE)</f>
        <v>187000</v>
      </c>
      <c r="Q6" s="91"/>
      <c r="R6" s="91"/>
      <c r="S6" s="2" t="s">
        <v>7</v>
      </c>
      <c r="T6" s="57">
        <f>VLOOKUP($A6,'2.1'!$A$5:$M$20,T$3,FALSE)</f>
        <v>6619342</v>
      </c>
      <c r="U6" s="91"/>
    </row>
    <row r="7" spans="1:21" x14ac:dyDescent="0.3">
      <c r="F7" s="41"/>
      <c r="H7" s="41"/>
      <c r="I7" s="41"/>
      <c r="J7" s="41"/>
      <c r="L7" s="41"/>
      <c r="M7" s="91"/>
      <c r="N7" s="91"/>
      <c r="P7" s="41"/>
      <c r="Q7" s="91"/>
      <c r="R7" s="91"/>
      <c r="T7" s="41"/>
      <c r="U7" s="91"/>
    </row>
    <row r="8" spans="1:21" x14ac:dyDescent="0.3">
      <c r="A8" s="2" t="s">
        <v>71</v>
      </c>
      <c r="B8" s="2" t="s">
        <v>81</v>
      </c>
      <c r="C8" s="2" t="str">
        <f>CONCATENATE($B8," ",ROUND(E8*100,1),"%")</f>
        <v>Coronary heart disease 2.4%</v>
      </c>
      <c r="D8" s="59">
        <f>VLOOKUP($A8,'2.1'!$A$7:$M$20,D$3,FALSE)</f>
        <v>137500</v>
      </c>
      <c r="E8" s="191">
        <f>D8/D$6</f>
        <v>2.3706896551724137E-2</v>
      </c>
      <c r="F8" s="41"/>
      <c r="G8" s="2" t="str">
        <f>CONCATENATE($B8," ",ROUND(I8*100,1),"%")</f>
        <v>Coronary heart disease 3.4%</v>
      </c>
      <c r="H8" s="59">
        <f>VLOOKUP($A8,'2.1'!$A$7:$M$20,H$3,FALSE)</f>
        <v>13694</v>
      </c>
      <c r="I8" s="191">
        <f>H8/H$6</f>
        <v>3.3596004003846831E-2</v>
      </c>
      <c r="J8" s="41"/>
      <c r="K8" s="2" t="str">
        <f>CONCATENATE($B8," ",ROUND(M8*100,1),"%")</f>
        <v>Coronary heart disease 3.4%</v>
      </c>
      <c r="L8" s="59">
        <f>VLOOKUP($A8,'2.1'!$A$7:$M$20,L$3,FALSE)</f>
        <v>7588</v>
      </c>
      <c r="M8" s="191">
        <f>L8/L$6</f>
        <v>3.3764361422837667E-2</v>
      </c>
      <c r="N8" s="189"/>
      <c r="O8" s="2" t="str">
        <f>CONCATENATE($B8," ",ROUND(Q8*100,1),"%")</f>
        <v>Coronary heart disease 3%</v>
      </c>
      <c r="P8" s="59">
        <f>VLOOKUP($A8,'2.1'!$A$7:$M$20,P$3,FALSE)</f>
        <v>5700</v>
      </c>
      <c r="Q8" s="191">
        <f>P8/P$6</f>
        <v>3.0481283422459891E-2</v>
      </c>
      <c r="R8" s="189"/>
      <c r="S8" s="2" t="str">
        <f>CONCATENATE($B8," ",ROUND(U8*100,1),"%")</f>
        <v>Coronary heart disease 2.5%</v>
      </c>
      <c r="T8" s="59">
        <f>VLOOKUP($A8,'2.1'!$A$7:$M$20,T$3,FALSE)</f>
        <v>164482</v>
      </c>
      <c r="U8" s="191">
        <f>T8/T$6</f>
        <v>2.4848693419980417E-2</v>
      </c>
    </row>
    <row r="9" spans="1:21" x14ac:dyDescent="0.3">
      <c r="A9" s="2" t="s">
        <v>72</v>
      </c>
      <c r="B9" s="2" t="s">
        <v>22</v>
      </c>
      <c r="C9" s="2" t="str">
        <f t="shared" ref="C9:C21" si="0">CONCATENATE($B9," ",ROUND(E9*100,1),"%")</f>
        <v>Stroke 1%</v>
      </c>
      <c r="D9" s="59">
        <f>VLOOKUP($A9,'2.1'!$A$7:$M$20,D$3,FALSE)</f>
        <v>57000</v>
      </c>
      <c r="E9" s="191">
        <f t="shared" ref="E9:E27" si="1">D9/D$6</f>
        <v>9.8275862068965512E-3</v>
      </c>
      <c r="F9" s="41"/>
      <c r="G9" s="2" t="str">
        <f t="shared" ref="G9:G21" si="2">CONCATENATE($B9," ",ROUND(I9*100,1),"%")</f>
        <v>Stroke 1.5%</v>
      </c>
      <c r="H9" s="59">
        <f>VLOOKUP($A9,'2.1'!$A$7:$M$20,H$3,FALSE)</f>
        <v>6000</v>
      </c>
      <c r="I9" s="191">
        <f t="shared" ref="I9:I27" si="3">H9/H$6</f>
        <v>1.4720025122176208E-2</v>
      </c>
      <c r="J9" s="41"/>
      <c r="K9" s="2" t="str">
        <f t="shared" ref="K9:K21" si="4">CONCATENATE($B9," ",ROUND(M9*100,1),"%")</f>
        <v>Stroke 1.6%</v>
      </c>
      <c r="L9" s="59">
        <f>VLOOKUP($A9,'2.1'!$A$7:$M$20,L$3,FALSE)</f>
        <v>3609</v>
      </c>
      <c r="M9" s="191">
        <f t="shared" ref="M9:M27" si="5">L9/L$6</f>
        <v>1.605898528927532E-2</v>
      </c>
      <c r="N9" s="189"/>
      <c r="O9" s="2" t="str">
        <f t="shared" ref="O9:O21" si="6">CONCATENATE($B9," ",ROUND(Q9*100,1),"%")</f>
        <v>Stroke 0.3%</v>
      </c>
      <c r="P9" s="59">
        <f>VLOOKUP($A9,'2.1'!$A$7:$M$20,P$3,FALSE)</f>
        <v>540</v>
      </c>
      <c r="Q9" s="191">
        <f t="shared" ref="Q9:Q27" si="7">P9/P$6</f>
        <v>2.8877005347593583E-3</v>
      </c>
      <c r="R9" s="189"/>
      <c r="S9" s="2" t="str">
        <f t="shared" ref="S9:S21" si="8">CONCATENATE($B9," ",ROUND(U9*100,1),"%")</f>
        <v>Stroke 1%</v>
      </c>
      <c r="T9" s="59">
        <f>VLOOKUP($A9,'2.1'!$A$7:$M$20,T$3,FALSE)</f>
        <v>67149</v>
      </c>
      <c r="U9" s="191">
        <f t="shared" ref="U9:U27" si="9">T9/T$6</f>
        <v>1.0144361780974604E-2</v>
      </c>
    </row>
    <row r="10" spans="1:21" x14ac:dyDescent="0.3">
      <c r="A10" s="2" t="s">
        <v>73</v>
      </c>
      <c r="B10" s="2" t="s">
        <v>62</v>
      </c>
      <c r="C10" s="2" t="str">
        <f t="shared" si="0"/>
        <v>Atrial fibrillation 0.9%</v>
      </c>
      <c r="D10" s="59">
        <f>VLOOKUP($A10,'2.1'!$A$7:$M$20,D$3,FALSE)</f>
        <v>50700</v>
      </c>
      <c r="E10" s="191">
        <f t="shared" si="1"/>
        <v>8.7413793103448267E-3</v>
      </c>
      <c r="F10" s="41"/>
      <c r="G10" s="2" t="str">
        <f t="shared" si="2"/>
        <v>Atrial fibrillation 1%</v>
      </c>
      <c r="H10" s="59">
        <f>VLOOKUP($A10,'2.1'!$A$7:$M$20,H$3,FALSE)</f>
        <v>3961</v>
      </c>
      <c r="I10" s="191">
        <f t="shared" si="3"/>
        <v>9.71766991815666E-3</v>
      </c>
      <c r="J10" s="41"/>
      <c r="K10" s="2" t="str">
        <f t="shared" si="4"/>
        <v>Atrial fibrillation 1%</v>
      </c>
      <c r="L10" s="59">
        <f>VLOOKUP($A10,'2.1'!$A$7:$M$20,L$3,FALSE)</f>
        <v>2149</v>
      </c>
      <c r="M10" s="191">
        <f t="shared" si="5"/>
        <v>9.5624160118184167E-3</v>
      </c>
      <c r="N10" s="189"/>
      <c r="O10" s="2" t="str">
        <f t="shared" si="6"/>
        <v>Atrial fibrillation 0.7%</v>
      </c>
      <c r="P10" s="59">
        <f>VLOOKUP($A10,'2.1'!$A$7:$M$20,P$3,FALSE)</f>
        <v>1400</v>
      </c>
      <c r="Q10" s="191">
        <f t="shared" si="7"/>
        <v>7.4866310160427805E-3</v>
      </c>
      <c r="R10" s="189"/>
      <c r="S10" s="2" t="str">
        <f t="shared" si="8"/>
        <v>Atrial fibrillation 0.9%</v>
      </c>
      <c r="T10" s="59">
        <f>VLOOKUP($A10,'2.1'!$A$7:$M$20,T$3,FALSE)</f>
        <v>58210</v>
      </c>
      <c r="U10" s="191">
        <f t="shared" si="9"/>
        <v>8.7939254385103541E-3</v>
      </c>
    </row>
    <row r="11" spans="1:21" x14ac:dyDescent="0.3">
      <c r="A11" s="2" t="s">
        <v>74</v>
      </c>
      <c r="B11" s="2" t="s">
        <v>31</v>
      </c>
      <c r="C11" s="2" t="str">
        <f t="shared" si="0"/>
        <v>Heart failure 0.8%</v>
      </c>
      <c r="D11" s="59">
        <f>VLOOKUP($A11,'2.1'!$A$7:$M$20,D$3,FALSE)</f>
        <v>44000</v>
      </c>
      <c r="E11" s="191">
        <f t="shared" si="1"/>
        <v>7.5862068965517242E-3</v>
      </c>
      <c r="F11" s="41"/>
      <c r="G11" s="2" t="str">
        <f t="shared" si="2"/>
        <v>Heart failure 0.9%</v>
      </c>
      <c r="H11" s="59">
        <f>VLOOKUP($A11,'2.1'!$A$7:$M$20,H$3,FALSE)</f>
        <v>3820</v>
      </c>
      <c r="I11" s="191">
        <f t="shared" si="3"/>
        <v>9.3717493277855196E-3</v>
      </c>
      <c r="J11" s="41"/>
      <c r="K11" s="2" t="str">
        <f t="shared" si="4"/>
        <v>Heart failure 0.9%</v>
      </c>
      <c r="L11" s="59">
        <f>VLOOKUP($A11,'2.1'!$A$7:$M$20,L$3,FALSE)</f>
        <v>2080</v>
      </c>
      <c r="M11" s="191">
        <f t="shared" si="5"/>
        <v>9.2553863678838093E-3</v>
      </c>
      <c r="N11" s="189"/>
      <c r="O11" s="2" t="str">
        <f t="shared" si="6"/>
        <v>Heart failure 0.7%</v>
      </c>
      <c r="P11" s="59">
        <f>VLOOKUP($A11,'2.1'!$A$7:$M$20,P$3,FALSE)</f>
        <v>1400</v>
      </c>
      <c r="Q11" s="191">
        <f t="shared" si="7"/>
        <v>7.4866310160427805E-3</v>
      </c>
      <c r="R11" s="189"/>
      <c r="S11" s="2" t="str">
        <f t="shared" si="8"/>
        <v>Heart failure 0.8%</v>
      </c>
      <c r="T11" s="59">
        <f>VLOOKUP($A11,'2.1'!$A$7:$M$20,T$3,FALSE)</f>
        <v>51300</v>
      </c>
      <c r="U11" s="191">
        <f t="shared" si="9"/>
        <v>7.7500150317055686E-3</v>
      </c>
    </row>
    <row r="12" spans="1:21" x14ac:dyDescent="0.3">
      <c r="B12" s="2" t="s">
        <v>285</v>
      </c>
      <c r="C12" s="2" t="str">
        <f t="shared" si="0"/>
        <v>All other heart and circulatory diseases 3.3%</v>
      </c>
      <c r="D12" s="59">
        <f>SUM(D13:D14)</f>
        <v>191906</v>
      </c>
      <c r="E12" s="191">
        <f t="shared" si="1"/>
        <v>3.3087241379310343E-2</v>
      </c>
      <c r="F12" s="41"/>
      <c r="G12" s="2" t="str">
        <f t="shared" si="2"/>
        <v>All other heart and circulatory diseases 3.5%</v>
      </c>
      <c r="H12" s="59">
        <f>SUM(H13:H14)</f>
        <v>14393</v>
      </c>
      <c r="I12" s="191">
        <f t="shared" si="3"/>
        <v>3.5310886930580362E-2</v>
      </c>
      <c r="J12" s="41"/>
      <c r="K12" s="2" t="str">
        <f t="shared" si="4"/>
        <v>All other heart and circulatory diseases 3.8%</v>
      </c>
      <c r="L12" s="59">
        <f>SUM(L13:L14)</f>
        <v>8508</v>
      </c>
      <c r="M12" s="191">
        <f t="shared" si="5"/>
        <v>3.7858090008632425E-2</v>
      </c>
      <c r="N12" s="284"/>
      <c r="O12" s="2" t="str">
        <f t="shared" si="6"/>
        <v>All other heart and circulatory diseases 2.6%</v>
      </c>
      <c r="P12" s="59">
        <f>SUM(P13:P14)</f>
        <v>4860.9230769230771</v>
      </c>
      <c r="Q12" s="191">
        <f t="shared" si="7"/>
        <v>2.5994241053064585E-2</v>
      </c>
      <c r="R12" s="284"/>
      <c r="S12" s="2" t="str">
        <f t="shared" si="8"/>
        <v>All other heart and circulatory diseases 3.3%</v>
      </c>
      <c r="T12" s="59">
        <f>SUM(T13:T14)</f>
        <v>219667.92307692306</v>
      </c>
      <c r="U12" s="191">
        <f t="shared" si="9"/>
        <v>3.3185764246192906E-2</v>
      </c>
    </row>
    <row r="13" spans="1:21" x14ac:dyDescent="0.3">
      <c r="A13" s="2" t="s">
        <v>91</v>
      </c>
      <c r="B13" s="2" t="s">
        <v>82</v>
      </c>
      <c r="C13" s="2" t="str">
        <f t="shared" si="0"/>
        <v>Other cardiovascular diseases 2.9%</v>
      </c>
      <c r="D13" s="59">
        <f>VLOOKUP($A13,'2.1'!$A$7:$M$20,D$3,FALSE)</f>
        <v>171000</v>
      </c>
      <c r="E13" s="191">
        <f t="shared" si="1"/>
        <v>2.9482758620689654E-2</v>
      </c>
      <c r="F13" s="41"/>
      <c r="G13" s="2" t="str">
        <f t="shared" si="2"/>
        <v>Other cardiovascular diseases 3.1%</v>
      </c>
      <c r="H13" s="59">
        <f>VLOOKUP($A13,'2.1'!$A$7:$M$20,H$3,FALSE)</f>
        <v>12669</v>
      </c>
      <c r="I13" s="191">
        <f t="shared" si="3"/>
        <v>3.1081333045475064E-2</v>
      </c>
      <c r="J13" s="41"/>
      <c r="K13" s="2" t="str">
        <f t="shared" si="4"/>
        <v>Other cardiovascular diseases 3.4%</v>
      </c>
      <c r="L13" s="59">
        <f>VLOOKUP($A13,'2.1'!$A$7:$M$20,L$3,FALSE)</f>
        <v>7620</v>
      </c>
      <c r="M13" s="191">
        <f t="shared" si="5"/>
        <v>3.3906751982343573E-2</v>
      </c>
      <c r="N13" s="189"/>
      <c r="O13" s="2" t="str">
        <f t="shared" si="6"/>
        <v>Other cardiovascular diseases 2.4%</v>
      </c>
      <c r="P13" s="59">
        <f>VLOOKUP($A13,'2.1'!$A$7:$M$20,P$3,FALSE)</f>
        <v>4400</v>
      </c>
      <c r="Q13" s="191">
        <f t="shared" si="7"/>
        <v>2.3529411764705882E-2</v>
      </c>
      <c r="R13" s="189"/>
      <c r="S13" s="2" t="str">
        <f t="shared" si="8"/>
        <v>Other cardiovascular diseases 3%</v>
      </c>
      <c r="T13" s="59">
        <f>VLOOKUP($A13,'2.1'!$A$7:$M$20,T$3,FALSE)</f>
        <v>195689</v>
      </c>
      <c r="U13" s="191">
        <f t="shared" si="9"/>
        <v>2.9563210361392415E-2</v>
      </c>
    </row>
    <row r="14" spans="1:21" s="272" customFormat="1" ht="17.25" thickBot="1" x14ac:dyDescent="0.35">
      <c r="B14" s="272" t="s">
        <v>284</v>
      </c>
      <c r="C14" s="272" t="str">
        <f t="shared" si="0"/>
        <v>Other heart and circulatory diseases 0.4%</v>
      </c>
      <c r="D14" s="273">
        <f>SUM(D15:D19)</f>
        <v>20906</v>
      </c>
      <c r="E14" s="274">
        <f t="shared" si="1"/>
        <v>3.6044827586206897E-3</v>
      </c>
      <c r="F14" s="275"/>
      <c r="G14" s="272" t="str">
        <f t="shared" si="2"/>
        <v>Other heart and circulatory diseases 0.4%</v>
      </c>
      <c r="H14" s="273">
        <f>SUM(H15:H19)</f>
        <v>1724</v>
      </c>
      <c r="I14" s="274">
        <f t="shared" si="3"/>
        <v>4.2295538851052968E-3</v>
      </c>
      <c r="J14" s="275"/>
      <c r="K14" s="272" t="str">
        <f t="shared" si="4"/>
        <v>Other heart and circulatory diseases 0.4%</v>
      </c>
      <c r="L14" s="273">
        <f>SUM(L15:L19)</f>
        <v>888</v>
      </c>
      <c r="M14" s="274">
        <f t="shared" si="5"/>
        <v>3.9513380262888569E-3</v>
      </c>
      <c r="N14" s="276"/>
      <c r="O14" s="272" t="str">
        <f t="shared" si="6"/>
        <v>Other heart and circulatory diseases 0.2%</v>
      </c>
      <c r="P14" s="273">
        <f>SUM(P15:P19)</f>
        <v>460.92307692307691</v>
      </c>
      <c r="Q14" s="274">
        <f t="shared" si="7"/>
        <v>2.4648292883587002E-3</v>
      </c>
      <c r="R14" s="276"/>
      <c r="S14" s="272" t="str">
        <f t="shared" si="8"/>
        <v>Other heart and circulatory diseases 0.4%</v>
      </c>
      <c r="T14" s="273">
        <f>SUM(T15:T19)</f>
        <v>23978.923076923078</v>
      </c>
      <c r="U14" s="274">
        <f t="shared" si="9"/>
        <v>3.6225538848004952E-3</v>
      </c>
    </row>
    <row r="15" spans="1:21" s="263" customFormat="1" ht="17.25" thickTop="1" x14ac:dyDescent="0.3">
      <c r="A15" s="263" t="s">
        <v>264</v>
      </c>
      <c r="B15" s="263" t="s">
        <v>268</v>
      </c>
      <c r="C15" s="263" t="str">
        <f t="shared" si="0"/>
        <v>Malignant neoplasm: Heart 0%</v>
      </c>
      <c r="D15" s="264">
        <f>VLOOKUP($A15,'2.1'!$A$7:$M$20,D$3,FALSE)</f>
        <v>66</v>
      </c>
      <c r="E15" s="265">
        <f t="shared" ref="E15:E19" si="10">D15/D$6</f>
        <v>1.1379310344827586E-5</v>
      </c>
      <c r="F15" s="266"/>
      <c r="G15" s="263" t="str">
        <f t="shared" si="2"/>
        <v>Malignant neoplasm: Heart 0%</v>
      </c>
      <c r="H15" s="264">
        <f>VLOOKUP($A15,'2.1'!$A$7:$M$20,H$3,FALSE)</f>
        <v>0</v>
      </c>
      <c r="I15" s="265">
        <f t="shared" ref="I15:I19" si="11">H15/H$6</f>
        <v>0</v>
      </c>
      <c r="J15" s="266"/>
      <c r="K15" s="263" t="str">
        <f t="shared" ref="K15:K19" si="12">CONCATENATE($B15," ",ROUND(M15*100,1),"%")</f>
        <v>Malignant neoplasm: Heart 0%</v>
      </c>
      <c r="L15" s="264">
        <f>VLOOKUP($A15,'2.1'!$A$7:$M$20,L$3,FALSE)</f>
        <v>0</v>
      </c>
      <c r="M15" s="265">
        <f t="shared" ref="M15:M19" si="13">L15/L$6</f>
        <v>0</v>
      </c>
      <c r="N15" s="267"/>
      <c r="O15" s="263" t="str">
        <f t="shared" ref="O15:O19" si="14">CONCATENATE($B15," ",ROUND(Q15*100,1),"%")</f>
        <v>Malignant neoplasm: Heart 0%</v>
      </c>
      <c r="P15" s="264">
        <f>VLOOKUP($A15,'2.1'!$A$7:$M$20,P$3,FALSE)</f>
        <v>0</v>
      </c>
      <c r="Q15" s="265">
        <f t="shared" ref="Q15:Q19" si="15">P15/P$6</f>
        <v>0</v>
      </c>
      <c r="R15" s="267"/>
      <c r="S15" s="263" t="str">
        <f t="shared" ref="S15:S19" si="16">CONCATENATE($B15," ",ROUND(U15*100,1),"%")</f>
        <v>Malignant neoplasm: Heart 0%</v>
      </c>
      <c r="T15" s="264">
        <f>VLOOKUP($A15,'2.1'!$A$7:$M$20,T$3,FALSE)</f>
        <v>66</v>
      </c>
      <c r="U15" s="265">
        <f t="shared" ref="U15:U19" si="17">T15/T$6</f>
        <v>9.9707795729545328E-6</v>
      </c>
    </row>
    <row r="16" spans="1:21" s="263" customFormat="1" x14ac:dyDescent="0.3">
      <c r="A16" s="263" t="s">
        <v>177</v>
      </c>
      <c r="B16" s="263" t="s">
        <v>178</v>
      </c>
      <c r="C16" s="263" t="str">
        <f t="shared" si="0"/>
        <v>Vascular dementia 0%</v>
      </c>
      <c r="D16" s="264">
        <f>VLOOKUP($A16,'2.1'!$A$7:$M$20,D$3,FALSE)</f>
        <v>1450</v>
      </c>
      <c r="E16" s="265">
        <f t="shared" si="10"/>
        <v>2.5000000000000001E-4</v>
      </c>
      <c r="F16" s="266"/>
      <c r="G16" s="263" t="str">
        <f t="shared" si="2"/>
        <v>Vascular dementia 0%</v>
      </c>
      <c r="H16" s="264">
        <f>VLOOKUP($A16,'2.1'!$A$7:$M$20,H$3,FALSE)</f>
        <v>102</v>
      </c>
      <c r="I16" s="265">
        <f t="shared" si="11"/>
        <v>2.5024042707699556E-4</v>
      </c>
      <c r="J16" s="266"/>
      <c r="K16" s="263" t="str">
        <f t="shared" si="12"/>
        <v>Vascular dementia 0.1%</v>
      </c>
      <c r="L16" s="264">
        <f>VLOOKUP($A16,'2.1'!$A$7:$M$20,L$3,FALSE)</f>
        <v>214</v>
      </c>
      <c r="M16" s="265">
        <f t="shared" si="13"/>
        <v>9.5223686669573804E-4</v>
      </c>
      <c r="N16" s="267"/>
      <c r="O16" s="263" t="str">
        <f t="shared" si="14"/>
        <v>Vascular dementia 0%</v>
      </c>
      <c r="P16" s="264">
        <f>VLOOKUP($A16,'2.1'!$A$7:$M$20,P$3,FALSE)</f>
        <v>20.923076923076923</v>
      </c>
      <c r="Q16" s="265">
        <f t="shared" si="15"/>
        <v>1.1188811188811189E-4</v>
      </c>
      <c r="R16" s="267"/>
      <c r="S16" s="263" t="str">
        <f t="shared" si="16"/>
        <v>Vascular dementia 0%</v>
      </c>
      <c r="T16" s="264">
        <f>VLOOKUP($A16,'2.1'!$A$7:$M$20,T$3,FALSE)</f>
        <v>1786.9230769230769</v>
      </c>
      <c r="U16" s="265">
        <f t="shared" si="17"/>
        <v>2.6995478960341931E-4</v>
      </c>
    </row>
    <row r="17" spans="1:21" s="263" customFormat="1" x14ac:dyDescent="0.3">
      <c r="A17" s="263" t="s">
        <v>265</v>
      </c>
      <c r="B17" s="263" t="s">
        <v>269</v>
      </c>
      <c r="C17" s="263" t="str">
        <f t="shared" si="0"/>
        <v>Transient cerebral ischaemic attacks and related syndromes 0.2%</v>
      </c>
      <c r="D17" s="264">
        <f>VLOOKUP($A17,'2.1'!$A$7:$M$20,D$3,FALSE)</f>
        <v>9100</v>
      </c>
      <c r="E17" s="265">
        <f t="shared" si="10"/>
        <v>1.5689655172413794E-3</v>
      </c>
      <c r="F17" s="266"/>
      <c r="G17" s="263" t="str">
        <f t="shared" si="2"/>
        <v>Transient cerebral ischaemic attacks and related syndromes 0.3%</v>
      </c>
      <c r="H17" s="264">
        <f>VLOOKUP($A17,'2.1'!$A$7:$M$20,H$3,FALSE)</f>
        <v>1252</v>
      </c>
      <c r="I17" s="265">
        <f t="shared" si="11"/>
        <v>3.0715785754941022E-3</v>
      </c>
      <c r="J17" s="266"/>
      <c r="K17" s="263" t="str">
        <f t="shared" si="12"/>
        <v>Transient cerebral ischaemic attacks and related syndromes 0.2%</v>
      </c>
      <c r="L17" s="264">
        <f>VLOOKUP($A17,'2.1'!$A$7:$M$20,L$3,FALSE)</f>
        <v>520</v>
      </c>
      <c r="M17" s="265">
        <f t="shared" si="13"/>
        <v>2.3138465919709523E-3</v>
      </c>
      <c r="N17" s="267"/>
      <c r="O17" s="263" t="str">
        <f t="shared" si="14"/>
        <v>Transient cerebral ischaemic attacks and related syndromes 0%</v>
      </c>
      <c r="P17" s="264">
        <f>VLOOKUP($A17,'2.1'!$A$7:$M$20,P$3,FALSE)</f>
        <v>70</v>
      </c>
      <c r="Q17" s="265">
        <f t="shared" si="15"/>
        <v>3.7433155080213902E-4</v>
      </c>
      <c r="R17" s="267"/>
      <c r="S17" s="263" t="str">
        <f t="shared" si="16"/>
        <v>Transient cerebral ischaemic attacks and related syndromes 0.2%</v>
      </c>
      <c r="T17" s="264">
        <f>VLOOKUP($A17,'2.1'!$A$7:$M$20,T$3,FALSE)</f>
        <v>10942</v>
      </c>
      <c r="U17" s="265">
        <f t="shared" si="17"/>
        <v>1.6530343952616438E-3</v>
      </c>
    </row>
    <row r="18" spans="1:21" s="263" customFormat="1" x14ac:dyDescent="0.3">
      <c r="A18" s="263" t="s">
        <v>266</v>
      </c>
      <c r="B18" s="263" t="s">
        <v>270</v>
      </c>
      <c r="C18" s="263" t="str">
        <f t="shared" si="0"/>
        <v>Cardiovascular disorders originating in the perinatal period 0%</v>
      </c>
      <c r="D18" s="264">
        <f>VLOOKUP($A18,'2.1'!$A$7:$M$20,D$3,FALSE)</f>
        <v>1990</v>
      </c>
      <c r="E18" s="265">
        <f t="shared" si="10"/>
        <v>3.4310344827586205E-4</v>
      </c>
      <c r="F18" s="266"/>
      <c r="G18" s="263" t="str">
        <f>CONCATENATE($B18," ",ROUND(I18*100,1),"%")</f>
        <v>Cardiovascular disorders originating in the perinatal period 0%</v>
      </c>
      <c r="H18" s="264">
        <f>VLOOKUP($A18,'2.1'!$A$7:$M$20,H$3,FALSE)</f>
        <v>0</v>
      </c>
      <c r="I18" s="265">
        <f>H18/H$6</f>
        <v>0</v>
      </c>
      <c r="J18" s="266"/>
      <c r="K18" s="263" t="str">
        <f t="shared" si="12"/>
        <v>Cardiovascular disorders originating in the perinatal period 0%</v>
      </c>
      <c r="L18" s="264">
        <f>VLOOKUP($A18,'2.1'!$A$7:$M$20,L$3,FALSE)</f>
        <v>26</v>
      </c>
      <c r="M18" s="265">
        <f t="shared" si="13"/>
        <v>1.1569232959854762E-4</v>
      </c>
      <c r="N18" s="267"/>
      <c r="O18" s="263" t="str">
        <f t="shared" si="14"/>
        <v>Cardiovascular disorders originating in the perinatal period 0%</v>
      </c>
      <c r="P18" s="264">
        <f>VLOOKUP($A18,'2.1'!$A$7:$M$20,P$3,FALSE)</f>
        <v>90</v>
      </c>
      <c r="Q18" s="265">
        <f t="shared" si="15"/>
        <v>4.8128342245989307E-4</v>
      </c>
      <c r="R18" s="267"/>
      <c r="S18" s="263" t="str">
        <f t="shared" si="16"/>
        <v>Cardiovascular disorders originating in the perinatal period 0%</v>
      </c>
      <c r="T18" s="264">
        <f>VLOOKUP($A18,'2.1'!$A$7:$M$20,T$3,FALSE)</f>
        <v>2106</v>
      </c>
      <c r="U18" s="265">
        <f t="shared" si="17"/>
        <v>3.1815851182791281E-4</v>
      </c>
    </row>
    <row r="19" spans="1:21" s="277" customFormat="1" ht="17.25" thickBot="1" x14ac:dyDescent="0.35">
      <c r="A19" s="277" t="s">
        <v>175</v>
      </c>
      <c r="B19" s="277" t="s">
        <v>176</v>
      </c>
      <c r="C19" s="277" t="str">
        <f t="shared" si="0"/>
        <v>Congenital malformations of the circulatory system 0.1%</v>
      </c>
      <c r="D19" s="278">
        <f>VLOOKUP($A19,'2.1'!$A$7:$M$20,D$3,FALSE)</f>
        <v>8300</v>
      </c>
      <c r="E19" s="279">
        <f t="shared" si="10"/>
        <v>1.4310344827586207E-3</v>
      </c>
      <c r="F19" s="280"/>
      <c r="G19" s="277" t="str">
        <f t="shared" si="2"/>
        <v>Congenital malformations of the circulatory system 0.1%</v>
      </c>
      <c r="H19" s="278">
        <f>VLOOKUP($A19,'2.1'!$A$7:$M$20,H$3,FALSE)</f>
        <v>370</v>
      </c>
      <c r="I19" s="279">
        <f t="shared" si="11"/>
        <v>9.0773488253419958E-4</v>
      </c>
      <c r="J19" s="280"/>
      <c r="K19" s="277" t="str">
        <f t="shared" si="12"/>
        <v>Congenital malformations of the circulatory system 0.1%</v>
      </c>
      <c r="L19" s="278">
        <f>VLOOKUP($A19,'2.1'!$A$7:$M$20,L$3,FALSE)</f>
        <v>128</v>
      </c>
      <c r="M19" s="279">
        <f t="shared" si="13"/>
        <v>5.6956223802361906E-4</v>
      </c>
      <c r="N19" s="281"/>
      <c r="O19" s="277" t="str">
        <f t="shared" si="14"/>
        <v>Congenital malformations of the circulatory system 0.1%</v>
      </c>
      <c r="P19" s="278">
        <f>VLOOKUP($A19,'2.1'!$A$7:$M$20,P$3,FALSE)</f>
        <v>280</v>
      </c>
      <c r="Q19" s="279">
        <f t="shared" si="15"/>
        <v>1.4973262032085561E-3</v>
      </c>
      <c r="R19" s="281"/>
      <c r="S19" s="277" t="str">
        <f t="shared" si="16"/>
        <v>Congenital malformations of the circulatory system 0.1%</v>
      </c>
      <c r="T19" s="278">
        <f>VLOOKUP($A19,'2.1'!$A$7:$M$20,T$3,FALSE)</f>
        <v>9078</v>
      </c>
      <c r="U19" s="279">
        <f t="shared" si="17"/>
        <v>1.3714354085345643E-3</v>
      </c>
    </row>
    <row r="20" spans="1:21" ht="17.25" thickTop="1" x14ac:dyDescent="0.3">
      <c r="A20" s="2" t="s">
        <v>179</v>
      </c>
      <c r="B20" s="2" t="s">
        <v>92</v>
      </c>
      <c r="C20" s="2" t="e">
        <f t="shared" si="0"/>
        <v>#N/A</v>
      </c>
      <c r="D20" s="59" t="e">
        <f>VLOOKUP($A20,'2.1'!$A$7:$M$20,D$3,FALSE)</f>
        <v>#N/A</v>
      </c>
      <c r="E20" s="191" t="e">
        <f t="shared" si="1"/>
        <v>#N/A</v>
      </c>
      <c r="F20" s="41"/>
      <c r="G20" s="2" t="e">
        <f t="shared" si="2"/>
        <v>#N/A</v>
      </c>
      <c r="H20" s="59" t="e">
        <f>VLOOKUP($A20,'2.1'!$A$7:$M$20,H$3,FALSE)</f>
        <v>#N/A</v>
      </c>
      <c r="I20" s="191" t="e">
        <f t="shared" si="3"/>
        <v>#N/A</v>
      </c>
      <c r="J20" s="41"/>
      <c r="K20" s="2" t="e">
        <f t="shared" si="4"/>
        <v>#N/A</v>
      </c>
      <c r="L20" s="59" t="e">
        <f>VLOOKUP($A20,'2.1'!$A$7:$M$20,L$3,FALSE)</f>
        <v>#N/A</v>
      </c>
      <c r="M20" s="191" t="e">
        <f t="shared" si="5"/>
        <v>#N/A</v>
      </c>
      <c r="N20" s="189"/>
      <c r="O20" s="2" t="e">
        <f t="shared" si="6"/>
        <v>#N/A</v>
      </c>
      <c r="P20" s="59" t="e">
        <f>VLOOKUP($A20,'2.1'!$A$7:$M$20,P$3,FALSE)</f>
        <v>#N/A</v>
      </c>
      <c r="Q20" s="191" t="e">
        <f t="shared" si="7"/>
        <v>#N/A</v>
      </c>
      <c r="R20" s="189"/>
      <c r="S20" s="2" t="e">
        <f t="shared" si="8"/>
        <v>#N/A</v>
      </c>
      <c r="T20" s="59" t="e">
        <f>VLOOKUP($A20,'2.1'!$A$7:$M$20,T$3,FALSE)</f>
        <v>#N/A</v>
      </c>
      <c r="U20" s="191" t="e">
        <f t="shared" si="9"/>
        <v>#N/A</v>
      </c>
    </row>
    <row r="21" spans="1:21" x14ac:dyDescent="0.3">
      <c r="A21" s="2" t="s">
        <v>180</v>
      </c>
      <c r="B21" s="2" t="s">
        <v>181</v>
      </c>
      <c r="C21" s="2" t="e">
        <f t="shared" si="0"/>
        <v>#N/A</v>
      </c>
      <c r="D21" s="59" t="e">
        <f>VLOOKUP($A21,'2.1'!$A$7:$M$20,D$3,FALSE)</f>
        <v>#N/A</v>
      </c>
      <c r="E21" s="191" t="e">
        <f t="shared" si="1"/>
        <v>#N/A</v>
      </c>
      <c r="F21" s="41"/>
      <c r="G21" s="2" t="e">
        <f t="shared" si="2"/>
        <v>#N/A</v>
      </c>
      <c r="H21" s="59" t="e">
        <f>VLOOKUP($A21,'2.1'!$A$7:$M$20,H$3,FALSE)</f>
        <v>#N/A</v>
      </c>
      <c r="I21" s="191" t="e">
        <f t="shared" si="3"/>
        <v>#N/A</v>
      </c>
      <c r="J21" s="41"/>
      <c r="K21" s="2" t="e">
        <f t="shared" si="4"/>
        <v>#N/A</v>
      </c>
      <c r="L21" s="59" t="e">
        <f>VLOOKUP($A21,'2.1'!$A$7:$M$20,L$3,FALSE)</f>
        <v>#N/A</v>
      </c>
      <c r="M21" s="191" t="e">
        <f t="shared" si="5"/>
        <v>#N/A</v>
      </c>
      <c r="N21" s="189"/>
      <c r="O21" s="2" t="e">
        <f t="shared" si="6"/>
        <v>#N/A</v>
      </c>
      <c r="P21" s="59" t="e">
        <f>VLOOKUP($A21,'2.1'!$A$7:$M$20,P$3,FALSE)</f>
        <v>#N/A</v>
      </c>
      <c r="Q21" s="191" t="e">
        <f t="shared" si="7"/>
        <v>#N/A</v>
      </c>
      <c r="R21" s="189"/>
      <c r="S21" s="2" t="e">
        <f t="shared" si="8"/>
        <v>#N/A</v>
      </c>
      <c r="T21" s="59" t="e">
        <f>VLOOKUP($A21,'2.1'!$A$7:$M$20,T$3,FALSE)</f>
        <v>#N/A</v>
      </c>
      <c r="U21" s="191" t="e">
        <f t="shared" si="9"/>
        <v>#N/A</v>
      </c>
    </row>
    <row r="22" spans="1:21" x14ac:dyDescent="0.3">
      <c r="A22" s="2" t="s">
        <v>75</v>
      </c>
      <c r="B22" s="2" t="s">
        <v>83</v>
      </c>
      <c r="C22" s="2" t="e">
        <f>CONCATENATE($B22," ",ROUND(E22*100,1),"%")</f>
        <v>#N/A</v>
      </c>
      <c r="D22" s="59" t="e">
        <f>VLOOKUP($A22,'2.1'!$A$7:$M$20,D$3,FALSE)</f>
        <v>#N/A</v>
      </c>
      <c r="E22" s="191" t="e">
        <f t="shared" si="1"/>
        <v>#N/A</v>
      </c>
      <c r="F22" s="41"/>
      <c r="G22" s="2" t="e">
        <f>CONCATENATE($B22," ",ROUND(I22*100,1),"%")</f>
        <v>#N/A</v>
      </c>
      <c r="H22" s="59" t="e">
        <f>VLOOKUP($A22,'2.1'!$A$7:$M$20,H$3,FALSE)</f>
        <v>#N/A</v>
      </c>
      <c r="I22" s="191" t="e">
        <f t="shared" si="3"/>
        <v>#N/A</v>
      </c>
      <c r="J22" s="41"/>
      <c r="K22" s="2" t="e">
        <f>CONCATENATE($B22," ",ROUND(M22*100,1),"%")</f>
        <v>#N/A</v>
      </c>
      <c r="L22" s="59" t="e">
        <f>VLOOKUP($A22,'2.1'!$A$7:$M$20,L$3,FALSE)</f>
        <v>#N/A</v>
      </c>
      <c r="M22" s="191" t="e">
        <f t="shared" si="5"/>
        <v>#N/A</v>
      </c>
      <c r="N22" s="189"/>
      <c r="O22" s="2" t="e">
        <f>CONCATENATE($B22," ",ROUND(Q22*100,1),"%")</f>
        <v>#N/A</v>
      </c>
      <c r="P22" s="59" t="e">
        <f>VLOOKUP($A22,'2.1'!$A$7:$M$20,P$3,FALSE)</f>
        <v>#N/A</v>
      </c>
      <c r="Q22" s="191" t="e">
        <f t="shared" si="7"/>
        <v>#N/A</v>
      </c>
      <c r="R22" s="189"/>
      <c r="S22" s="2" t="e">
        <f>CONCATENATE($B22," ",ROUND(U22*100,1),"%")</f>
        <v>#N/A</v>
      </c>
      <c r="T22" s="59" t="e">
        <f>VLOOKUP($A22,'2.1'!$A$7:$M$20,T$3,FALSE)</f>
        <v>#N/A</v>
      </c>
      <c r="U22" s="191" t="e">
        <f t="shared" si="9"/>
        <v>#N/A</v>
      </c>
    </row>
    <row r="23" spans="1:21" x14ac:dyDescent="0.3">
      <c r="A23" s="2" t="s">
        <v>76</v>
      </c>
      <c r="B23" s="2" t="s">
        <v>84</v>
      </c>
      <c r="C23" s="2" t="e">
        <f>CONCATENATE($B23," ",ROUND(E23*100,1),"%")</f>
        <v>#N/A</v>
      </c>
      <c r="D23" s="59" t="e">
        <f>VLOOKUP($A23,'2.1'!$A$7:$M$20,D$3,FALSE)</f>
        <v>#N/A</v>
      </c>
      <c r="E23" s="191" t="e">
        <f t="shared" si="1"/>
        <v>#N/A</v>
      </c>
      <c r="F23" s="41"/>
      <c r="G23" s="2" t="e">
        <f>CONCATENATE($B23," ",ROUND(I23*100,1),"%")</f>
        <v>#N/A</v>
      </c>
      <c r="H23" s="59" t="e">
        <f>VLOOKUP($A23,'2.1'!$A$7:$M$20,H$3,FALSE)</f>
        <v>#N/A</v>
      </c>
      <c r="I23" s="191" t="e">
        <f t="shared" si="3"/>
        <v>#N/A</v>
      </c>
      <c r="J23" s="41"/>
      <c r="K23" s="2" t="e">
        <f>CONCATENATE($B23," ",ROUND(M23*100,1),"%")</f>
        <v>#N/A</v>
      </c>
      <c r="L23" s="59" t="e">
        <f>VLOOKUP($A23,'2.1'!$A$7:$M$20,L$3,FALSE)</f>
        <v>#N/A</v>
      </c>
      <c r="M23" s="191" t="e">
        <f t="shared" si="5"/>
        <v>#N/A</v>
      </c>
      <c r="N23" s="189"/>
      <c r="O23" s="2" t="e">
        <f>CONCATENATE($B23," ",ROUND(Q23*100,1),"%")</f>
        <v>#N/A</v>
      </c>
      <c r="P23" s="59" t="e">
        <f>VLOOKUP($A23,'2.1'!$A$7:$M$20,P$3,FALSE)</f>
        <v>#N/A</v>
      </c>
      <c r="Q23" s="191" t="e">
        <f t="shared" si="7"/>
        <v>#N/A</v>
      </c>
      <c r="R23" s="189"/>
      <c r="S23" s="2" t="e">
        <f>CONCATENATE($B23," ",ROUND(U23*100,1),"%")</f>
        <v>#N/A</v>
      </c>
      <c r="T23" s="59" t="e">
        <f>VLOOKUP($A23,'2.1'!$A$7:$M$20,T$3,FALSE)</f>
        <v>#N/A</v>
      </c>
      <c r="U23" s="191" t="e">
        <f t="shared" si="9"/>
        <v>#N/A</v>
      </c>
    </row>
    <row r="24" spans="1:21" x14ac:dyDescent="0.3">
      <c r="A24" s="2" t="s">
        <v>80</v>
      </c>
      <c r="B24" s="2" t="s">
        <v>85</v>
      </c>
      <c r="C24" s="2" t="e">
        <f t="shared" ref="C24:C28" si="18">CONCATENATE($B24," ",ROUND(E24*100,0),"%")</f>
        <v>#N/A</v>
      </c>
      <c r="D24" s="59" t="e">
        <f>VLOOKUP($A24,'2.1'!$A$7:$M$20,D$3,FALSE)</f>
        <v>#N/A</v>
      </c>
      <c r="E24" s="191" t="e">
        <f>ROUND((D24/D$6),2)</f>
        <v>#N/A</v>
      </c>
      <c r="F24" s="41"/>
      <c r="G24" s="2" t="e">
        <f t="shared" ref="G24:G28" si="19">CONCATENATE($B24," ",ROUND(I24*100,0),"%")</f>
        <v>#N/A</v>
      </c>
      <c r="H24" s="59" t="e">
        <f>VLOOKUP($A24,'2.1'!$A$7:$M$20,H$3,FALSE)</f>
        <v>#N/A</v>
      </c>
      <c r="I24" s="191" t="e">
        <f>ROUND((H24/H$6),2)</f>
        <v>#N/A</v>
      </c>
      <c r="J24" s="41"/>
      <c r="K24" s="2" t="e">
        <f>CONCATENATE($B24," ",ROUND(M24*100,1),"%")</f>
        <v>#N/A</v>
      </c>
      <c r="L24" s="59" t="e">
        <f>VLOOKUP($A24,'2.1'!$A$7:$M$20,L$3,FALSE)</f>
        <v>#N/A</v>
      </c>
      <c r="M24" s="191" t="e">
        <f t="shared" si="5"/>
        <v>#N/A</v>
      </c>
      <c r="N24" s="189"/>
      <c r="O24" s="2" t="e">
        <f t="shared" ref="O24:O28" si="20">CONCATENATE($B24," ",ROUND(Q24*100,0),"%")</f>
        <v>#N/A</v>
      </c>
      <c r="P24" s="59" t="e">
        <f>VLOOKUP($A24,'2.1'!$A$7:$M$20,P$3,FALSE)</f>
        <v>#N/A</v>
      </c>
      <c r="Q24" s="191" t="e">
        <f>ROUND((P24/P$6),2)</f>
        <v>#N/A</v>
      </c>
      <c r="R24" s="189"/>
      <c r="S24" s="2" t="e">
        <f t="shared" ref="S24:S28" si="21">CONCATENATE($B24," ",ROUND(U24*100,0),"%")</f>
        <v>#N/A</v>
      </c>
      <c r="T24" s="59" t="e">
        <f>VLOOKUP($A24,'2.1'!$A$7:$M$20,T$3,FALSE)</f>
        <v>#N/A</v>
      </c>
      <c r="U24" s="191" t="e">
        <f>ROUND((T24/T$6),2)</f>
        <v>#N/A</v>
      </c>
    </row>
    <row r="25" spans="1:21" x14ac:dyDescent="0.3">
      <c r="A25" s="2" t="s">
        <v>77</v>
      </c>
      <c r="B25" s="2" t="s">
        <v>86</v>
      </c>
      <c r="C25" s="2" t="e">
        <f t="shared" si="18"/>
        <v>#N/A</v>
      </c>
      <c r="D25" s="59" t="e">
        <f>VLOOKUP($A25,'2.1'!$A$7:$M$20,D$3,FALSE)</f>
        <v>#N/A</v>
      </c>
      <c r="E25" s="191" t="e">
        <f>ROUND((D25/D$6),2)</f>
        <v>#N/A</v>
      </c>
      <c r="F25" s="41"/>
      <c r="G25" s="2" t="e">
        <f t="shared" si="19"/>
        <v>#N/A</v>
      </c>
      <c r="H25" s="59" t="e">
        <f>VLOOKUP($A25,'2.1'!$A$7:$M$20,H$3,FALSE)</f>
        <v>#N/A</v>
      </c>
      <c r="I25" s="191" t="e">
        <f>ROUND((H25/H$6),2)</f>
        <v>#N/A</v>
      </c>
      <c r="J25" s="41"/>
      <c r="K25" s="2" t="e">
        <f t="shared" ref="K25:K28" si="22">CONCATENATE($B25," ",ROUND(M25*100,0),"%")</f>
        <v>#N/A</v>
      </c>
      <c r="L25" s="59" t="e">
        <f>VLOOKUP($A25,'2.1'!$A$7:$M$20,L$3,FALSE)</f>
        <v>#N/A</v>
      </c>
      <c r="M25" s="191" t="e">
        <f>ROUND((L25/L$6),2)</f>
        <v>#N/A</v>
      </c>
      <c r="N25" s="189"/>
      <c r="O25" s="2" t="e">
        <f t="shared" si="20"/>
        <v>#N/A</v>
      </c>
      <c r="P25" s="59" t="e">
        <f>VLOOKUP($A25,'2.1'!$A$7:$M$20,P$3,FALSE)</f>
        <v>#N/A</v>
      </c>
      <c r="Q25" s="191" t="e">
        <f>ROUND((P25/P$6),2)</f>
        <v>#N/A</v>
      </c>
      <c r="R25" s="189"/>
      <c r="S25" s="2" t="e">
        <f t="shared" si="21"/>
        <v>#N/A</v>
      </c>
      <c r="T25" s="59" t="e">
        <f>VLOOKUP($A25,'2.1'!$A$7:$M$20,T$3,FALSE)</f>
        <v>#N/A</v>
      </c>
      <c r="U25" s="191" t="e">
        <f>ROUND((T25/T$6),2)</f>
        <v>#N/A</v>
      </c>
    </row>
    <row r="26" spans="1:21" x14ac:dyDescent="0.3">
      <c r="A26" s="2" t="s">
        <v>78</v>
      </c>
      <c r="B26" s="2" t="s">
        <v>87</v>
      </c>
      <c r="C26" s="2" t="e">
        <f>CONCATENATE($B26," ",ROUND(E26*100,1),"%")</f>
        <v>#N/A</v>
      </c>
      <c r="D26" s="59" t="e">
        <f>VLOOKUP($A26,'2.1'!$A$7:$M$20,D$3,FALSE)</f>
        <v>#N/A</v>
      </c>
      <c r="E26" s="191" t="e">
        <f t="shared" si="1"/>
        <v>#N/A</v>
      </c>
      <c r="F26" s="41"/>
      <c r="G26" s="2" t="e">
        <f>CONCATENATE($B26," ",ROUND(I26*100,1),"%")</f>
        <v>#N/A</v>
      </c>
      <c r="H26" s="59" t="e">
        <f>VLOOKUP($A26,'2.1'!$A$7:$M$20,H$3,FALSE)</f>
        <v>#N/A</v>
      </c>
      <c r="I26" s="191" t="e">
        <f t="shared" si="3"/>
        <v>#N/A</v>
      </c>
      <c r="J26" s="41"/>
      <c r="K26" s="2" t="e">
        <f>CONCATENATE($B26," ",ROUND(M26*100,1),"%")</f>
        <v>#N/A</v>
      </c>
      <c r="L26" s="59" t="e">
        <f>VLOOKUP($A26,'2.1'!$A$7:$M$20,L$3,FALSE)</f>
        <v>#N/A</v>
      </c>
      <c r="M26" s="191" t="e">
        <f t="shared" si="5"/>
        <v>#N/A</v>
      </c>
      <c r="N26" s="189"/>
      <c r="O26" s="2" t="e">
        <f t="shared" si="20"/>
        <v>#N/A</v>
      </c>
      <c r="P26" s="59" t="e">
        <f>VLOOKUP($A26,'2.1'!$A$7:$M$20,P$3,FALSE)</f>
        <v>#N/A</v>
      </c>
      <c r="Q26" s="191" t="e">
        <f>ROUND((P26/P$6),2)</f>
        <v>#N/A</v>
      </c>
      <c r="R26" s="189"/>
      <c r="S26" s="2" t="e">
        <f>CONCATENATE($B26," ",ROUND(U26*100,1),"%")</f>
        <v>#N/A</v>
      </c>
      <c r="T26" s="59" t="e">
        <f>VLOOKUP($A26,'2.1'!$A$7:$M$20,T$3,FALSE)</f>
        <v>#N/A</v>
      </c>
      <c r="U26" s="191" t="e">
        <f t="shared" si="9"/>
        <v>#N/A</v>
      </c>
    </row>
    <row r="27" spans="1:21" x14ac:dyDescent="0.3">
      <c r="A27" s="2" t="s">
        <v>79</v>
      </c>
      <c r="B27" s="2" t="s">
        <v>88</v>
      </c>
      <c r="C27" s="2" t="e">
        <f>CONCATENATE($B27," ",ROUND(E27*100,1),"%")</f>
        <v>#N/A</v>
      </c>
      <c r="D27" s="59" t="e">
        <f>VLOOKUP($A27,'2.1'!$A$7:$M$20,D$3,FALSE)</f>
        <v>#N/A</v>
      </c>
      <c r="E27" s="191" t="e">
        <f t="shared" si="1"/>
        <v>#N/A</v>
      </c>
      <c r="F27" s="41"/>
      <c r="G27" s="2" t="e">
        <f>CONCATENATE($B27," ",ROUND(I27*100,1),"%")</f>
        <v>#N/A</v>
      </c>
      <c r="H27" s="59" t="e">
        <f>VLOOKUP($A27,'2.1'!$A$7:$M$20,H$3,FALSE)</f>
        <v>#N/A</v>
      </c>
      <c r="I27" s="191" t="e">
        <f t="shared" si="3"/>
        <v>#N/A</v>
      </c>
      <c r="J27" s="41"/>
      <c r="K27" s="2" t="e">
        <f>CONCATENATE($B27," ",ROUND(M27*100,1),"%")</f>
        <v>#N/A</v>
      </c>
      <c r="L27" s="59" t="e">
        <f>VLOOKUP($A27,'2.1'!$A$7:$M$20,L$3,FALSE)</f>
        <v>#N/A</v>
      </c>
      <c r="M27" s="191" t="e">
        <f t="shared" si="5"/>
        <v>#N/A</v>
      </c>
      <c r="N27" s="189"/>
      <c r="O27" s="2" t="e">
        <f>CONCATENATE($B27," ",ROUND(Q27*100,1),"%")</f>
        <v>#N/A</v>
      </c>
      <c r="P27" s="59" t="e">
        <f>VLOOKUP($A27,'2.1'!$A$7:$M$20,P$3,FALSE)</f>
        <v>#N/A</v>
      </c>
      <c r="Q27" s="191" t="e">
        <f t="shared" si="7"/>
        <v>#N/A</v>
      </c>
      <c r="R27" s="189"/>
      <c r="S27" s="2" t="e">
        <f>CONCATENATE($B27," ",ROUND(U27*100,1),"%")</f>
        <v>#N/A</v>
      </c>
      <c r="T27" s="59" t="e">
        <f>VLOOKUP($A27,'2.1'!$A$7:$M$20,T$3,FALSE)</f>
        <v>#N/A</v>
      </c>
      <c r="U27" s="191" t="e">
        <f t="shared" si="9"/>
        <v>#N/A</v>
      </c>
    </row>
    <row r="28" spans="1:21" x14ac:dyDescent="0.3">
      <c r="A28" s="2" t="s">
        <v>90</v>
      </c>
      <c r="B28" s="2" t="s">
        <v>89</v>
      </c>
      <c r="C28" s="2" t="e">
        <f t="shared" si="18"/>
        <v>#N/A</v>
      </c>
      <c r="D28" s="59" t="e">
        <f>VLOOKUP($A28,'2.1'!$A$7:$M$20,D$3,FALSE)</f>
        <v>#N/A</v>
      </c>
      <c r="E28" s="191" t="e">
        <f>ROUND((D28/D$6),2)</f>
        <v>#N/A</v>
      </c>
      <c r="F28" s="41"/>
      <c r="G28" s="2" t="e">
        <f t="shared" si="19"/>
        <v>#N/A</v>
      </c>
      <c r="H28" s="59" t="e">
        <f>VLOOKUP($A28,'2.1'!$A$7:$M$20,H$3,FALSE)</f>
        <v>#N/A</v>
      </c>
      <c r="I28" s="191" t="e">
        <f>ROUND((H28/H$6),2)</f>
        <v>#N/A</v>
      </c>
      <c r="J28" s="41"/>
      <c r="K28" s="2" t="e">
        <f t="shared" si="22"/>
        <v>#N/A</v>
      </c>
      <c r="L28" s="59" t="e">
        <f>VLOOKUP($A28,'2.1'!$A$7:$M$20,L$3,FALSE)</f>
        <v>#N/A</v>
      </c>
      <c r="M28" s="191" t="e">
        <f>ROUND((L28/L$6),2)</f>
        <v>#N/A</v>
      </c>
      <c r="N28" s="189"/>
      <c r="O28" s="2" t="e">
        <f t="shared" si="20"/>
        <v>#N/A</v>
      </c>
      <c r="P28" s="59" t="e">
        <f>VLOOKUP($A28,'2.1'!$A$7:$M$20,P$3,FALSE)</f>
        <v>#N/A</v>
      </c>
      <c r="Q28" s="191" t="e">
        <f>ROUND((P28/P$6),2)</f>
        <v>#N/A</v>
      </c>
      <c r="R28" s="189"/>
      <c r="S28" s="2" t="e">
        <f t="shared" si="21"/>
        <v>#N/A</v>
      </c>
      <c r="T28" s="59" t="e">
        <f>VLOOKUP($A28,'2.1'!$A$7:$M$20,T$3,FALSE)</f>
        <v>#N/A</v>
      </c>
      <c r="U28" s="191" t="e">
        <f>ROUND((T28/T$6),2)</f>
        <v>#N/A</v>
      </c>
    </row>
    <row r="29" spans="1:21" x14ac:dyDescent="0.3">
      <c r="E29" s="282" t="e">
        <f>SUM(E8:E14)+SUM(E20:E28)</f>
        <v>#N/A</v>
      </c>
      <c r="H29" s="41"/>
      <c r="I29" s="282" t="e">
        <f>SUM(I8:I14)+SUM(I20:I28)</f>
        <v>#N/A</v>
      </c>
      <c r="J29" s="41"/>
      <c r="L29" s="189"/>
      <c r="M29" s="282" t="e">
        <f>SUM(M8:M14)+SUM(M20:M28)</f>
        <v>#N/A</v>
      </c>
      <c r="N29" s="189"/>
      <c r="P29" s="189"/>
      <c r="Q29" s="282" t="e">
        <f>SUM(Q8:Q14)+SUM(Q20:Q28)</f>
        <v>#N/A</v>
      </c>
      <c r="R29" s="189"/>
      <c r="T29" s="189"/>
      <c r="U29" s="282" t="e">
        <f>SUM(U8:U14)+SUM(U20:U28)</f>
        <v>#N/A</v>
      </c>
    </row>
    <row r="30" spans="1:21" x14ac:dyDescent="0.3">
      <c r="B30" s="37"/>
      <c r="E30" s="11"/>
      <c r="G30" s="37" t="e">
        <f>SUM(H20:H28)</f>
        <v>#N/A</v>
      </c>
      <c r="H30" s="41"/>
      <c r="I30" s="11"/>
      <c r="J30" s="41"/>
      <c r="K30" s="37" t="e">
        <f>SUM(L20:L28)</f>
        <v>#N/A</v>
      </c>
      <c r="L30" s="189"/>
      <c r="M30" s="11"/>
      <c r="N30" s="189"/>
      <c r="P30" s="189"/>
      <c r="Q30" s="11"/>
      <c r="R30" s="189"/>
      <c r="T30" s="189"/>
      <c r="U30" s="11"/>
    </row>
    <row r="31" spans="1:21" x14ac:dyDescent="0.3">
      <c r="C31" s="2" t="s">
        <v>267</v>
      </c>
      <c r="D31" s="37">
        <f>SUM(D8:D12)</f>
        <v>481106</v>
      </c>
      <c r="E31" s="191">
        <f t="shared" ref="E31" si="23">D31/D$6</f>
        <v>8.2949310344827581E-2</v>
      </c>
      <c r="F31" s="37"/>
      <c r="G31" s="2" t="s">
        <v>267</v>
      </c>
      <c r="H31" s="37">
        <f>SUM(H8:H12)</f>
        <v>41868</v>
      </c>
      <c r="I31" s="191">
        <f>H31/H$6</f>
        <v>0.10271633530254558</v>
      </c>
      <c r="J31" s="37"/>
      <c r="K31" s="2" t="s">
        <v>267</v>
      </c>
      <c r="L31" s="37">
        <f>SUM(L8:L12)</f>
        <v>23934</v>
      </c>
      <c r="M31" s="191">
        <f>L31/L$6</f>
        <v>0.10649923910044765</v>
      </c>
      <c r="N31" s="37"/>
      <c r="O31" s="2" t="s">
        <v>267</v>
      </c>
      <c r="P31" s="37">
        <f>SUM(P8:P12)</f>
        <v>13900.923076923078</v>
      </c>
      <c r="Q31" s="191">
        <f t="shared" ref="Q31" si="24">P31/P$6</f>
        <v>7.4336487042369406E-2</v>
      </c>
      <c r="R31" s="37"/>
      <c r="S31" s="2" t="s">
        <v>267</v>
      </c>
      <c r="T31" s="37">
        <f>SUM(T8:T12)</f>
        <v>560808.92307692301</v>
      </c>
      <c r="U31" s="191">
        <f>T31/T$6</f>
        <v>8.4722759917363846E-2</v>
      </c>
    </row>
    <row r="32" spans="1:21" x14ac:dyDescent="0.3">
      <c r="E32" s="60"/>
      <c r="H32" s="41"/>
      <c r="I32" s="60"/>
      <c r="J32" s="41"/>
      <c r="L32" s="91"/>
      <c r="M32" s="60"/>
      <c r="N32" s="91"/>
      <c r="P32" s="91"/>
      <c r="Q32" s="91"/>
      <c r="R32" s="91"/>
      <c r="T32" s="91"/>
      <c r="U32" s="60"/>
    </row>
    <row r="33" spans="1:21" x14ac:dyDescent="0.3">
      <c r="D33" s="152" t="s">
        <v>6</v>
      </c>
      <c r="E33" s="152"/>
      <c r="H33" s="152" t="s">
        <v>6</v>
      </c>
      <c r="I33" s="152"/>
      <c r="J33" s="41"/>
      <c r="L33" s="152" t="s">
        <v>6</v>
      </c>
      <c r="M33" s="152"/>
      <c r="N33" s="91"/>
      <c r="P33" s="152" t="s">
        <v>6</v>
      </c>
      <c r="Q33" s="152"/>
      <c r="R33" s="91"/>
      <c r="T33" s="152" t="s">
        <v>6</v>
      </c>
      <c r="U33" s="152"/>
    </row>
    <row r="34" spans="1:21" x14ac:dyDescent="0.3">
      <c r="D34" s="92">
        <v>4</v>
      </c>
      <c r="E34" s="92"/>
      <c r="H34" s="92">
        <v>6</v>
      </c>
      <c r="I34" s="92"/>
      <c r="J34" s="41"/>
      <c r="L34" s="92">
        <v>8</v>
      </c>
      <c r="M34" s="92"/>
      <c r="N34" s="91"/>
      <c r="P34" s="92">
        <v>10</v>
      </c>
      <c r="Q34" s="92"/>
      <c r="R34" s="91"/>
      <c r="T34" s="92">
        <v>12</v>
      </c>
      <c r="U34" s="92"/>
    </row>
    <row r="35" spans="1:21" x14ac:dyDescent="0.3">
      <c r="A35" s="40"/>
      <c r="B35" s="40"/>
      <c r="C35" s="40"/>
      <c r="D35" s="153" t="s">
        <v>37</v>
      </c>
      <c r="E35" s="153"/>
      <c r="F35" s="40"/>
      <c r="G35" s="40"/>
      <c r="H35" s="40"/>
      <c r="I35" s="153"/>
      <c r="J35" s="154"/>
      <c r="K35" s="40"/>
      <c r="L35" s="40"/>
      <c r="M35" s="153"/>
      <c r="N35" s="102"/>
      <c r="O35" s="40"/>
      <c r="P35" s="40"/>
      <c r="Q35" s="153"/>
      <c r="R35" s="102"/>
      <c r="S35" s="40"/>
      <c r="T35" s="40"/>
      <c r="U35" s="92"/>
    </row>
    <row r="36" spans="1:21" x14ac:dyDescent="0.3">
      <c r="D36" s="92"/>
      <c r="E36" s="92"/>
      <c r="H36" s="40" t="s">
        <v>39</v>
      </c>
      <c r="J36" s="41"/>
      <c r="L36" s="40" t="s">
        <v>41</v>
      </c>
      <c r="N36" s="91"/>
      <c r="P36" s="40" t="s">
        <v>43</v>
      </c>
      <c r="R36" s="91"/>
      <c r="T36" s="40" t="s">
        <v>35</v>
      </c>
      <c r="U36" s="153"/>
    </row>
    <row r="37" spans="1:21" x14ac:dyDescent="0.3">
      <c r="D37" s="41" t="e">
        <f>SUM(D40:D44)+SUM(D52:D60)</f>
        <v>#N/A</v>
      </c>
      <c r="E37" s="92"/>
      <c r="H37" s="41" t="e">
        <f>SUM(H40:H44)+SUM(H52:H60)</f>
        <v>#N/A</v>
      </c>
      <c r="I37" s="93"/>
      <c r="J37" s="41"/>
      <c r="L37" s="41" t="e">
        <f>SUM(L40:L44)+SUM(L52:L60)</f>
        <v>#N/A</v>
      </c>
      <c r="M37" s="93"/>
      <c r="N37" s="91"/>
      <c r="P37" s="41" t="e">
        <f>SUM(P40:P44)+SUM(P52:P60)</f>
        <v>#N/A</v>
      </c>
      <c r="Q37" s="93"/>
      <c r="R37" s="91"/>
      <c r="T37" s="41" t="e">
        <f>SUM(T40:T44)+SUM(T52:T60)</f>
        <v>#N/A</v>
      </c>
      <c r="U37" s="93"/>
    </row>
    <row r="38" spans="1:21" x14ac:dyDescent="0.3">
      <c r="A38" s="2" t="s">
        <v>70</v>
      </c>
      <c r="C38" s="2" t="s">
        <v>7</v>
      </c>
      <c r="D38" s="57">
        <f>VLOOKUP($A38,'2.1'!$A$5:$M$20,D$34,FALSE)</f>
        <v>7000000</v>
      </c>
      <c r="E38" s="11"/>
      <c r="G38" s="2" t="s">
        <v>7</v>
      </c>
      <c r="H38" s="58">
        <f>VLOOKUP($A38,'2.1'!$A$5:$M$20,H$34,FALSE)</f>
        <v>443760</v>
      </c>
      <c r="I38" s="41"/>
      <c r="J38" s="41"/>
      <c r="K38" s="2" t="s">
        <v>7</v>
      </c>
      <c r="L38" s="57">
        <f>VLOOKUP($A38,'2.1'!$A$5:$M$20,L$34,FALSE)</f>
        <v>292747</v>
      </c>
      <c r="M38" s="91"/>
      <c r="N38" s="91"/>
      <c r="O38" s="2" t="s">
        <v>7</v>
      </c>
      <c r="P38" s="57">
        <f>VLOOKUP($A38,'2.1'!$A$5:$M$20,P$34,FALSE)</f>
        <v>172000</v>
      </c>
      <c r="Q38" s="91"/>
      <c r="R38" s="91"/>
      <c r="S38" s="2" t="s">
        <v>7</v>
      </c>
      <c r="T38" s="57">
        <f>VLOOKUP($A38,'2.1'!$A$5:$M$20,T$34,FALSE)</f>
        <v>7908507</v>
      </c>
      <c r="U38" s="91"/>
    </row>
    <row r="39" spans="1:21" x14ac:dyDescent="0.3">
      <c r="D39" s="41"/>
      <c r="E39" s="11"/>
      <c r="H39" s="41"/>
      <c r="I39" s="41"/>
      <c r="J39" s="41"/>
      <c r="L39" s="41"/>
      <c r="M39" s="91"/>
      <c r="N39" s="91"/>
      <c r="P39" s="41"/>
      <c r="Q39" s="91"/>
      <c r="R39" s="91"/>
      <c r="T39" s="41"/>
      <c r="U39" s="91"/>
    </row>
    <row r="40" spans="1:21" x14ac:dyDescent="0.3">
      <c r="A40" s="2" t="s">
        <v>71</v>
      </c>
      <c r="B40" s="2" t="s">
        <v>81</v>
      </c>
      <c r="C40" s="2" t="str">
        <f>CONCATENATE($B40," ",ROUND(E40*100,1),"%")</f>
        <v>Coronary heart disease 1%</v>
      </c>
      <c r="D40" s="59">
        <f>VLOOKUP($A40,'2.1'!$A$7:$M$20,D$34,FALSE)</f>
        <v>67900</v>
      </c>
      <c r="E40" s="191">
        <f t="shared" ref="E40:E59" si="25">D40/D$38</f>
        <v>9.7000000000000003E-3</v>
      </c>
      <c r="F40" s="11"/>
      <c r="G40" s="2" t="str">
        <f>CONCATENATE($B40," ",ROUND(I40*100,1),"%")</f>
        <v>Coronary heart disease 1.6%</v>
      </c>
      <c r="H40" s="59">
        <f>VLOOKUP($A40,'2.1'!$A$7:$M$20,H$34,FALSE)</f>
        <v>7146</v>
      </c>
      <c r="I40" s="191">
        <f t="shared" ref="I40:I59" si="26">H40/H$38</f>
        <v>1.61032990805841E-2</v>
      </c>
      <c r="J40" s="11"/>
      <c r="K40" s="2" t="str">
        <f>CONCATENATE($B40," ",ROUND(M40*100,1),"%")</f>
        <v>Coronary heart disease 1.3%</v>
      </c>
      <c r="L40" s="59">
        <f>VLOOKUP($A40,'2.1'!$A$7:$M$20,L$34,FALSE)</f>
        <v>3767</v>
      </c>
      <c r="M40" s="191">
        <f t="shared" ref="M40:M59" si="27">L40/L$38</f>
        <v>1.2867766364813304E-2</v>
      </c>
      <c r="N40" s="11"/>
      <c r="O40" s="2" t="str">
        <f>CONCATENATE($B40," ",ROUND(Q40*100,1),"%")</f>
        <v>Coronary heart disease 1.3%</v>
      </c>
      <c r="P40" s="59">
        <f>VLOOKUP($A40,'2.1'!$A$7:$M$20,P$34,FALSE)</f>
        <v>2300</v>
      </c>
      <c r="Q40" s="191">
        <f t="shared" ref="Q40:Q59" si="28">P40/P$38</f>
        <v>1.3372093023255814E-2</v>
      </c>
      <c r="R40" s="11"/>
      <c r="S40" s="2" t="str">
        <f>CONCATENATE($B40," ",ROUND(U40*100,1),"%")</f>
        <v>Coronary heart disease 1%</v>
      </c>
      <c r="T40" s="59">
        <f>VLOOKUP($A40,'2.1'!$A$7:$M$20,T$34,FALSE)</f>
        <v>81113</v>
      </c>
      <c r="U40" s="191">
        <f t="shared" ref="U40:U59" si="29">T40/T$38</f>
        <v>1.0256423873684375E-2</v>
      </c>
    </row>
    <row r="41" spans="1:21" x14ac:dyDescent="0.3">
      <c r="A41" s="2" t="s">
        <v>72</v>
      </c>
      <c r="B41" s="2" t="s">
        <v>22</v>
      </c>
      <c r="C41" s="2" t="str">
        <f t="shared" ref="C41:C53" si="30">CONCATENATE($B41," ",ROUND(E41*100,1),"%")</f>
        <v>Stroke 0.7%</v>
      </c>
      <c r="D41" s="59">
        <f>VLOOKUP($A41,'2.1'!$A$7:$M$20,D$34,FALSE)</f>
        <v>52000</v>
      </c>
      <c r="E41" s="191">
        <f t="shared" si="25"/>
        <v>7.4285714285714285E-3</v>
      </c>
      <c r="F41" s="11"/>
      <c r="G41" s="2" t="str">
        <f t="shared" ref="G41:G53" si="31">CONCATENATE($B41," ",ROUND(I41*100,1),"%")</f>
        <v>Stroke 1.2%</v>
      </c>
      <c r="H41" s="59">
        <f>VLOOKUP($A41,'2.1'!$A$7:$M$20,H$34,FALSE)</f>
        <v>5535</v>
      </c>
      <c r="I41" s="191">
        <f t="shared" si="26"/>
        <v>1.2472958355868037E-2</v>
      </c>
      <c r="J41" s="11"/>
      <c r="K41" s="2" t="str">
        <f t="shared" ref="K41:K53" si="32">CONCATENATE($B41," ",ROUND(M41*100,1),"%")</f>
        <v>Stroke 1.2%</v>
      </c>
      <c r="L41" s="59">
        <f>VLOOKUP($A41,'2.1'!$A$7:$M$20,L$34,FALSE)</f>
        <v>3454</v>
      </c>
      <c r="M41" s="191">
        <f t="shared" si="27"/>
        <v>1.1798583760038532E-2</v>
      </c>
      <c r="N41" s="11"/>
      <c r="O41" s="2" t="str">
        <f t="shared" ref="O41:O53" si="33">CONCATENATE($B41," ",ROUND(Q41*100,1),"%")</f>
        <v>Stroke 0.3%</v>
      </c>
      <c r="P41" s="59">
        <f>VLOOKUP($A41,'2.1'!$A$7:$M$20,P$34,FALSE)</f>
        <v>600</v>
      </c>
      <c r="Q41" s="191">
        <f t="shared" si="28"/>
        <v>3.4883720930232558E-3</v>
      </c>
      <c r="R41" s="11"/>
      <c r="S41" s="2" t="str">
        <f t="shared" ref="S41:S53" si="34">CONCATENATE($B41," ",ROUND(U41*100,1),"%")</f>
        <v>Stroke 0.8%</v>
      </c>
      <c r="T41" s="59">
        <f>VLOOKUP($A41,'2.1'!$A$7:$M$20,T$34,FALSE)</f>
        <v>61589</v>
      </c>
      <c r="U41" s="191">
        <f t="shared" si="29"/>
        <v>7.7876898888753592E-3</v>
      </c>
    </row>
    <row r="42" spans="1:21" x14ac:dyDescent="0.3">
      <c r="A42" s="2" t="s">
        <v>73</v>
      </c>
      <c r="B42" s="2" t="s">
        <v>62</v>
      </c>
      <c r="C42" s="2" t="str">
        <f t="shared" si="30"/>
        <v>Atrial fibrillation 0.6%</v>
      </c>
      <c r="D42" s="59">
        <f>VLOOKUP($A42,'2.1'!$A$7:$M$20,D$34,FALSE)</f>
        <v>45300</v>
      </c>
      <c r="E42" s="191">
        <f t="shared" si="25"/>
        <v>6.4714285714285716E-3</v>
      </c>
      <c r="F42" s="11"/>
      <c r="G42" s="2" t="str">
        <f t="shared" si="31"/>
        <v>Atrial fibrillation 0.8%</v>
      </c>
      <c r="H42" s="59">
        <f>VLOOKUP($A42,'2.1'!$A$7:$M$20,H$34,FALSE)</f>
        <v>3621</v>
      </c>
      <c r="I42" s="191">
        <f t="shared" si="26"/>
        <v>8.159816116819903E-3</v>
      </c>
      <c r="J42" s="11"/>
      <c r="K42" s="2" t="str">
        <f t="shared" si="32"/>
        <v>Atrial fibrillation 0.6%</v>
      </c>
      <c r="L42" s="59">
        <f>VLOOKUP($A42,'2.1'!$A$7:$M$20,L$34,FALSE)</f>
        <v>1871</v>
      </c>
      <c r="M42" s="191">
        <f t="shared" si="27"/>
        <v>6.3911841965929627E-3</v>
      </c>
      <c r="N42" s="11"/>
      <c r="O42" s="2" t="str">
        <f t="shared" si="33"/>
        <v>Atrial fibrillation 0.6%</v>
      </c>
      <c r="P42" s="59">
        <f>VLOOKUP($A42,'2.1'!$A$7:$M$20,P$34,FALSE)</f>
        <v>1100</v>
      </c>
      <c r="Q42" s="191">
        <f t="shared" si="28"/>
        <v>6.3953488372093022E-3</v>
      </c>
      <c r="R42" s="11"/>
      <c r="S42" s="2" t="str">
        <f t="shared" si="34"/>
        <v>Atrial fibrillation 0.7%</v>
      </c>
      <c r="T42" s="59">
        <f>VLOOKUP($A42,'2.1'!$A$7:$M$20,T$34,FALSE)</f>
        <v>51892</v>
      </c>
      <c r="U42" s="191">
        <f t="shared" si="29"/>
        <v>6.5615418940642017E-3</v>
      </c>
    </row>
    <row r="43" spans="1:21" x14ac:dyDescent="0.3">
      <c r="A43" s="2" t="s">
        <v>74</v>
      </c>
      <c r="B43" s="2" t="s">
        <v>31</v>
      </c>
      <c r="C43" s="2" t="str">
        <f t="shared" si="30"/>
        <v>Heart failure 0.5%</v>
      </c>
      <c r="D43" s="59">
        <f>VLOOKUP($A43,'2.1'!$A$7:$M$20,D$34,FALSE)</f>
        <v>38000</v>
      </c>
      <c r="E43" s="191">
        <f t="shared" si="25"/>
        <v>5.4285714285714284E-3</v>
      </c>
      <c r="F43" s="11"/>
      <c r="G43" s="2" t="str">
        <f t="shared" si="31"/>
        <v>Heart failure 0.8%</v>
      </c>
      <c r="H43" s="59">
        <f>VLOOKUP($A43,'2.1'!$A$7:$M$20,H$34,FALSE)</f>
        <v>3384</v>
      </c>
      <c r="I43" s="191">
        <f t="shared" si="26"/>
        <v>7.625743645213629E-3</v>
      </c>
      <c r="J43" s="11"/>
      <c r="K43" s="2" t="str">
        <f t="shared" si="32"/>
        <v>Heart failure 0.6%</v>
      </c>
      <c r="L43" s="59">
        <f>VLOOKUP($A43,'2.1'!$A$7:$M$20,L$34,FALSE)</f>
        <v>1837</v>
      </c>
      <c r="M43" s="191">
        <f t="shared" si="27"/>
        <v>6.2750429551797285E-3</v>
      </c>
      <c r="N43" s="11"/>
      <c r="O43" s="2" t="str">
        <f t="shared" si="33"/>
        <v>Heart failure 0.8%</v>
      </c>
      <c r="P43" s="59">
        <f>VLOOKUP($A43,'2.1'!$A$7:$M$20,P$34,FALSE)</f>
        <v>1300</v>
      </c>
      <c r="Q43" s="191">
        <f t="shared" si="28"/>
        <v>7.5581395348837208E-3</v>
      </c>
      <c r="R43" s="11"/>
      <c r="S43" s="2" t="str">
        <f t="shared" si="34"/>
        <v>Heart failure 0.6%</v>
      </c>
      <c r="T43" s="59">
        <f>VLOOKUP($A43,'2.1'!$A$7:$M$20,T$34,FALSE)</f>
        <v>44521</v>
      </c>
      <c r="U43" s="191">
        <f t="shared" si="29"/>
        <v>5.6295075669781916E-3</v>
      </c>
    </row>
    <row r="44" spans="1:21" x14ac:dyDescent="0.3">
      <c r="B44" s="2" t="s">
        <v>285</v>
      </c>
      <c r="C44" s="2" t="str">
        <f t="shared" si="30"/>
        <v>All other heart and circulatory diseases 2.3%</v>
      </c>
      <c r="D44" s="59">
        <f>SUM(D45:D46)</f>
        <v>162995</v>
      </c>
      <c r="E44" s="191">
        <f t="shared" si="25"/>
        <v>2.3285E-2</v>
      </c>
      <c r="F44" s="41"/>
      <c r="G44" s="2" t="str">
        <f t="shared" si="31"/>
        <v>All other heart and circulatory diseases 2.8%</v>
      </c>
      <c r="H44" s="59">
        <f>SUM(H45:H46)</f>
        <v>12635</v>
      </c>
      <c r="I44" s="191">
        <f t="shared" si="26"/>
        <v>2.8472597800612943E-2</v>
      </c>
      <c r="J44" s="41"/>
      <c r="K44" s="2" t="str">
        <f t="shared" si="32"/>
        <v>All other heart and circulatory diseases 2.4%</v>
      </c>
      <c r="L44" s="59">
        <f>SUM(L45:L46)</f>
        <v>7037</v>
      </c>
      <c r="M44" s="191">
        <f t="shared" si="27"/>
        <v>2.4037821053674333E-2</v>
      </c>
      <c r="N44" s="284"/>
      <c r="O44" s="2" t="str">
        <f t="shared" si="33"/>
        <v>All other heart and circulatory diseases 2.5%</v>
      </c>
      <c r="P44" s="59">
        <f>SUM(P45:P46)</f>
        <v>4225.0769230769229</v>
      </c>
      <c r="Q44" s="191">
        <f t="shared" si="28"/>
        <v>2.4564400715563504E-2</v>
      </c>
      <c r="R44" s="284"/>
      <c r="S44" s="2" t="str">
        <f t="shared" si="34"/>
        <v>All other heart and circulatory diseases 2.4%</v>
      </c>
      <c r="T44" s="59">
        <f>SUM(T45:T46)</f>
        <v>186892.07692307694</v>
      </c>
      <c r="U44" s="191">
        <f t="shared" si="29"/>
        <v>2.3631777391494618E-2</v>
      </c>
    </row>
    <row r="45" spans="1:21" x14ac:dyDescent="0.3">
      <c r="A45" s="2" t="s">
        <v>91</v>
      </c>
      <c r="B45" s="2" t="s">
        <v>82</v>
      </c>
      <c r="C45" s="2" t="str">
        <f t="shared" si="30"/>
        <v>Other cardiovascular diseases 2%</v>
      </c>
      <c r="D45" s="59">
        <f>VLOOKUP($A45,'2.1'!$A$7:$M$20,D$34,FALSE)</f>
        <v>143000</v>
      </c>
      <c r="E45" s="191">
        <f t="shared" si="25"/>
        <v>2.0428571428571428E-2</v>
      </c>
      <c r="F45" s="11"/>
      <c r="G45" s="2" t="str">
        <f t="shared" si="31"/>
        <v>Other cardiovascular diseases 2.5%</v>
      </c>
      <c r="H45" s="59">
        <f>VLOOKUP($A45,'2.1'!$A$7:$M$20,H$34,FALSE)</f>
        <v>10874</v>
      </c>
      <c r="I45" s="191">
        <f t="shared" si="26"/>
        <v>2.4504236524247342E-2</v>
      </c>
      <c r="J45" s="11"/>
      <c r="K45" s="2" t="str">
        <f t="shared" si="32"/>
        <v>Other cardiovascular diseases 2.1%</v>
      </c>
      <c r="L45" s="59">
        <f>VLOOKUP($A45,'2.1'!$A$7:$M$20,L$34,FALSE)</f>
        <v>6131</v>
      </c>
      <c r="M45" s="191">
        <f t="shared" si="27"/>
        <v>2.0942998561898157E-2</v>
      </c>
      <c r="N45" s="11"/>
      <c r="O45" s="2" t="str">
        <f t="shared" si="33"/>
        <v>Other cardiovascular diseases 2.2%</v>
      </c>
      <c r="P45" s="59">
        <f>VLOOKUP($A45,'2.1'!$A$7:$M$20,P$34,FALSE)</f>
        <v>3800</v>
      </c>
      <c r="Q45" s="191">
        <f t="shared" si="28"/>
        <v>2.2093023255813953E-2</v>
      </c>
      <c r="R45" s="11"/>
      <c r="S45" s="2" t="str">
        <f t="shared" si="34"/>
        <v>Other cardiovascular diseases 2.1%</v>
      </c>
      <c r="T45" s="59">
        <f>VLOOKUP($A45,'2.1'!$A$7:$M$20,T$34,FALSE)</f>
        <v>163805</v>
      </c>
      <c r="U45" s="191">
        <f t="shared" si="29"/>
        <v>2.0712506165828773E-2</v>
      </c>
    </row>
    <row r="46" spans="1:21" s="272" customFormat="1" ht="17.25" thickBot="1" x14ac:dyDescent="0.35">
      <c r="B46" s="272" t="s">
        <v>284</v>
      </c>
      <c r="C46" s="272" t="str">
        <f t="shared" si="30"/>
        <v>Other heart and circulatory diseases 0.3%</v>
      </c>
      <c r="D46" s="273">
        <f>SUM(D47:D51)</f>
        <v>19995</v>
      </c>
      <c r="E46" s="274">
        <f t="shared" si="25"/>
        <v>2.8564285714285714E-3</v>
      </c>
      <c r="F46" s="275"/>
      <c r="G46" s="272" t="str">
        <f t="shared" si="31"/>
        <v>Other heart and circulatory diseases 0.4%</v>
      </c>
      <c r="H46" s="273">
        <f>SUM(H47:H51)</f>
        <v>1761</v>
      </c>
      <c r="I46" s="274">
        <f t="shared" si="26"/>
        <v>3.9683612763656033E-3</v>
      </c>
      <c r="J46" s="275"/>
      <c r="K46" s="272" t="str">
        <f t="shared" si="32"/>
        <v>Other heart and circulatory diseases 0.3%</v>
      </c>
      <c r="L46" s="273">
        <f>SUM(L47:L51)</f>
        <v>906</v>
      </c>
      <c r="M46" s="274">
        <f t="shared" si="27"/>
        <v>3.0948224917761754E-3</v>
      </c>
      <c r="N46" s="276"/>
      <c r="O46" s="272" t="str">
        <f t="shared" si="33"/>
        <v>Other heart and circulatory diseases 0.2%</v>
      </c>
      <c r="P46" s="273">
        <f>SUM(P47:P51)</f>
        <v>425.07692307692309</v>
      </c>
      <c r="Q46" s="274">
        <f t="shared" si="28"/>
        <v>2.471377459749553E-3</v>
      </c>
      <c r="R46" s="276"/>
      <c r="S46" s="272" t="str">
        <f t="shared" si="34"/>
        <v>Other heart and circulatory diseases 0.3%</v>
      </c>
      <c r="T46" s="273">
        <f>SUM(T47:T51)</f>
        <v>23087.076923076922</v>
      </c>
      <c r="U46" s="274">
        <f t="shared" si="29"/>
        <v>2.919271225665846E-3</v>
      </c>
    </row>
    <row r="47" spans="1:21" s="263" customFormat="1" ht="17.25" thickTop="1" x14ac:dyDescent="0.3">
      <c r="A47" s="263" t="s">
        <v>264</v>
      </c>
      <c r="B47" s="263" t="s">
        <v>268</v>
      </c>
      <c r="C47" s="263" t="str">
        <f t="shared" si="30"/>
        <v>Malignant neoplasm: Heart 0%</v>
      </c>
      <c r="D47" s="264">
        <f>VLOOKUP($A47,'2.1'!$A$7:$M$20,D$34,FALSE)</f>
        <v>55</v>
      </c>
      <c r="E47" s="265">
        <f t="shared" si="25"/>
        <v>7.8571428571428577E-6</v>
      </c>
      <c r="F47" s="266"/>
      <c r="G47" s="263" t="str">
        <f t="shared" si="31"/>
        <v>Malignant neoplasm: Heart 0%</v>
      </c>
      <c r="H47" s="264">
        <f>VLOOKUP($A47,'2.1'!$A$7:$M$20,H$34,FALSE)</f>
        <v>0</v>
      </c>
      <c r="I47" s="265">
        <f t="shared" si="26"/>
        <v>0</v>
      </c>
      <c r="J47" s="266"/>
      <c r="K47" s="263" t="str">
        <f t="shared" si="32"/>
        <v>Malignant neoplasm: Heart 0%</v>
      </c>
      <c r="L47" s="264">
        <f>VLOOKUP($A47,'2.1'!$A$7:$M$20,L$34,FALSE)</f>
        <v>2</v>
      </c>
      <c r="M47" s="265">
        <f t="shared" si="27"/>
        <v>6.8318377301902324E-6</v>
      </c>
      <c r="N47" s="267"/>
      <c r="O47" s="263" t="str">
        <f t="shared" si="33"/>
        <v>Malignant neoplasm: Heart 0%</v>
      </c>
      <c r="P47" s="264">
        <f>VLOOKUP($A47,'2.1'!$A$7:$M$20,P$34,FALSE)</f>
        <v>0</v>
      </c>
      <c r="Q47" s="265">
        <f t="shared" si="28"/>
        <v>0</v>
      </c>
      <c r="R47" s="267"/>
      <c r="S47" s="263" t="str">
        <f t="shared" si="34"/>
        <v>Malignant neoplasm: Heart 0%</v>
      </c>
      <c r="T47" s="264">
        <f>VLOOKUP($A47,'2.1'!$A$7:$M$20,T$34,FALSE)</f>
        <v>57</v>
      </c>
      <c r="U47" s="265">
        <f t="shared" si="29"/>
        <v>7.2074286587847745E-6</v>
      </c>
    </row>
    <row r="48" spans="1:21" s="263" customFormat="1" x14ac:dyDescent="0.3">
      <c r="A48" s="263" t="s">
        <v>177</v>
      </c>
      <c r="B48" s="263" t="s">
        <v>178</v>
      </c>
      <c r="C48" s="263" t="str">
        <f t="shared" si="30"/>
        <v>Vascular dementia 0%</v>
      </c>
      <c r="D48" s="264">
        <f>VLOOKUP($A48,'2.1'!$A$7:$M$20,D$34,FALSE)</f>
        <v>1430</v>
      </c>
      <c r="E48" s="265">
        <f t="shared" si="25"/>
        <v>2.0428571428571428E-4</v>
      </c>
      <c r="F48" s="266"/>
      <c r="G48" s="263" t="str">
        <f t="shared" si="31"/>
        <v>Vascular dementia 0%</v>
      </c>
      <c r="H48" s="264">
        <f>VLOOKUP($A48,'2.1'!$A$7:$M$20,H$34,FALSE)</f>
        <v>139</v>
      </c>
      <c r="I48" s="265">
        <f t="shared" si="26"/>
        <v>3.1323237786190733E-4</v>
      </c>
      <c r="J48" s="266"/>
      <c r="K48" s="263" t="str">
        <f t="shared" si="32"/>
        <v>Vascular dementia 0.1%</v>
      </c>
      <c r="L48" s="264">
        <f>VLOOKUP($A48,'2.1'!$A$7:$M$20,L$34,FALSE)</f>
        <v>221</v>
      </c>
      <c r="M48" s="265">
        <f t="shared" si="27"/>
        <v>7.5491806918602067E-4</v>
      </c>
      <c r="N48" s="267"/>
      <c r="O48" s="263" t="str">
        <f t="shared" si="33"/>
        <v>Vascular dementia 0%</v>
      </c>
      <c r="P48" s="264">
        <f>VLOOKUP($A48,'2.1'!$A$7:$M$20,P$34,FALSE)</f>
        <v>15.076923076923077</v>
      </c>
      <c r="Q48" s="265">
        <f t="shared" si="28"/>
        <v>8.7656529516994626E-5</v>
      </c>
      <c r="R48" s="267"/>
      <c r="S48" s="263" t="str">
        <f t="shared" si="34"/>
        <v>Vascular dementia 0%</v>
      </c>
      <c r="T48" s="264">
        <f>VLOOKUP($A48,'2.1'!$A$7:$M$20,T$34,FALSE)</f>
        <v>1805.0769230769231</v>
      </c>
      <c r="U48" s="265">
        <f t="shared" si="29"/>
        <v>2.2824496748588869E-4</v>
      </c>
    </row>
    <row r="49" spans="1:21" s="263" customFormat="1" x14ac:dyDescent="0.3">
      <c r="A49" s="263" t="s">
        <v>265</v>
      </c>
      <c r="B49" s="263" t="s">
        <v>269</v>
      </c>
      <c r="C49" s="263" t="str">
        <f t="shared" si="30"/>
        <v>Transient cerebral ischaemic attacks and related syndromes 0.1%</v>
      </c>
      <c r="D49" s="264">
        <f>VLOOKUP($A49,'2.1'!$A$7:$M$20,D$34,FALSE)</f>
        <v>9700</v>
      </c>
      <c r="E49" s="265">
        <f t="shared" si="25"/>
        <v>1.3857142857142857E-3</v>
      </c>
      <c r="F49" s="266"/>
      <c r="G49" s="263" t="str">
        <f t="shared" si="31"/>
        <v>Transient cerebral ischaemic attacks and related syndromes 0.3%</v>
      </c>
      <c r="H49" s="264">
        <f>VLOOKUP($A49,'2.1'!$A$7:$M$20,H$34,FALSE)</f>
        <v>1227</v>
      </c>
      <c r="I49" s="265">
        <f t="shared" si="26"/>
        <v>2.7650081124932398E-3</v>
      </c>
      <c r="J49" s="266"/>
      <c r="K49" s="263" t="str">
        <f t="shared" si="32"/>
        <v>Transient cerebral ischaemic attacks and related syndromes 0.2%</v>
      </c>
      <c r="L49" s="264">
        <f>VLOOKUP($A49,'2.1'!$A$7:$M$20,L$34,FALSE)</f>
        <v>553</v>
      </c>
      <c r="M49" s="265">
        <f t="shared" si="27"/>
        <v>1.8890031323975994E-3</v>
      </c>
      <c r="N49" s="267"/>
      <c r="O49" s="263" t="str">
        <f t="shared" si="33"/>
        <v>Transient cerebral ischaemic attacks and related syndromes 0%</v>
      </c>
      <c r="P49" s="264">
        <f>VLOOKUP($A49,'2.1'!$A$7:$M$20,P$34,FALSE)</f>
        <v>80</v>
      </c>
      <c r="Q49" s="265">
        <f t="shared" si="28"/>
        <v>4.6511627906976747E-4</v>
      </c>
      <c r="R49" s="267"/>
      <c r="S49" s="263" t="str">
        <f t="shared" si="34"/>
        <v>Transient cerebral ischaemic attacks and related syndromes 0.1%</v>
      </c>
      <c r="T49" s="264">
        <f>VLOOKUP($A49,'2.1'!$A$7:$M$20,T$34,FALSE)</f>
        <v>11560</v>
      </c>
      <c r="U49" s="265">
        <f t="shared" si="29"/>
        <v>1.4617171104482805E-3</v>
      </c>
    </row>
    <row r="50" spans="1:21" s="263" customFormat="1" x14ac:dyDescent="0.3">
      <c r="A50" s="263" t="s">
        <v>266</v>
      </c>
      <c r="B50" s="263" t="s">
        <v>270</v>
      </c>
      <c r="C50" s="263" t="str">
        <f t="shared" si="30"/>
        <v>Cardiovascular disorders originating in the perinatal period 0%</v>
      </c>
      <c r="D50" s="264">
        <f>VLOOKUP($A50,'2.1'!$A$7:$M$20,D$34,FALSE)</f>
        <v>1710</v>
      </c>
      <c r="E50" s="265">
        <f t="shared" si="25"/>
        <v>2.442857142857143E-4</v>
      </c>
      <c r="F50" s="266"/>
      <c r="G50" s="263" t="str">
        <f t="shared" si="31"/>
        <v>Cardiovascular disorders originating in the perinatal period 0%</v>
      </c>
      <c r="H50" s="264">
        <f>VLOOKUP($A50,'2.1'!$A$7:$M$20,H$34,FALSE)</f>
        <v>0</v>
      </c>
      <c r="I50" s="265">
        <f t="shared" si="26"/>
        <v>0</v>
      </c>
      <c r="J50" s="266"/>
      <c r="K50" s="263" t="str">
        <f t="shared" si="32"/>
        <v>Cardiovascular disorders originating in the perinatal period 0%</v>
      </c>
      <c r="L50" s="264">
        <f>VLOOKUP($A50,'2.1'!$A$7:$M$20,L$34,FALSE)</f>
        <v>25</v>
      </c>
      <c r="M50" s="265">
        <f t="shared" si="27"/>
        <v>8.5397971627377902E-5</v>
      </c>
      <c r="N50" s="267"/>
      <c r="O50" s="263" t="str">
        <f t="shared" si="33"/>
        <v>Cardiovascular disorders originating in the perinatal period 0%</v>
      </c>
      <c r="P50" s="264">
        <f>VLOOKUP($A50,'2.1'!$A$7:$M$20,P$34,FALSE)</f>
        <v>60</v>
      </c>
      <c r="Q50" s="265">
        <f t="shared" si="28"/>
        <v>3.4883720930232559E-4</v>
      </c>
      <c r="R50" s="267"/>
      <c r="S50" s="263" t="str">
        <f t="shared" si="34"/>
        <v>Cardiovascular disorders originating in the perinatal period 0%</v>
      </c>
      <c r="T50" s="264">
        <f>VLOOKUP($A50,'2.1'!$A$7:$M$20,T$34,FALSE)</f>
        <v>1795</v>
      </c>
      <c r="U50" s="265">
        <f t="shared" si="29"/>
        <v>2.2697077969331E-4</v>
      </c>
    </row>
    <row r="51" spans="1:21" s="277" customFormat="1" ht="17.25" thickBot="1" x14ac:dyDescent="0.35">
      <c r="A51" s="277" t="s">
        <v>175</v>
      </c>
      <c r="B51" s="277" t="s">
        <v>176</v>
      </c>
      <c r="C51" s="277" t="str">
        <f t="shared" si="30"/>
        <v>Congenital malformations of the circulatory system 0.1%</v>
      </c>
      <c r="D51" s="278">
        <f>VLOOKUP($A51,'2.1'!$A$7:$M$20,D$34,FALSE)</f>
        <v>7100</v>
      </c>
      <c r="E51" s="279">
        <f t="shared" si="25"/>
        <v>1.0142857142857143E-3</v>
      </c>
      <c r="F51" s="280"/>
      <c r="G51" s="277" t="str">
        <f t="shared" si="31"/>
        <v>Congenital malformations of the circulatory system 0.1%</v>
      </c>
      <c r="H51" s="278">
        <f>VLOOKUP($A51,'2.1'!$A$7:$M$20,H$34,FALSE)</f>
        <v>395</v>
      </c>
      <c r="I51" s="279">
        <f t="shared" si="26"/>
        <v>8.9012078601045615E-4</v>
      </c>
      <c r="J51" s="280"/>
      <c r="K51" s="277" t="str">
        <f t="shared" si="32"/>
        <v>Congenital malformations of the circulatory system 0%</v>
      </c>
      <c r="L51" s="278">
        <f>VLOOKUP($A51,'2.1'!$A$7:$M$20,L$34,FALSE)</f>
        <v>105</v>
      </c>
      <c r="M51" s="279">
        <f t="shared" si="27"/>
        <v>3.5867148083498719E-4</v>
      </c>
      <c r="N51" s="281"/>
      <c r="O51" s="277" t="str">
        <f t="shared" si="33"/>
        <v>Congenital malformations of the circulatory system 0.2%</v>
      </c>
      <c r="P51" s="278">
        <f>VLOOKUP($A51,'2.1'!$A$7:$M$20,P$34,FALSE)</f>
        <v>270</v>
      </c>
      <c r="Q51" s="279">
        <f t="shared" si="28"/>
        <v>1.5697674418604652E-3</v>
      </c>
      <c r="R51" s="281"/>
      <c r="S51" s="277" t="str">
        <f t="shared" si="34"/>
        <v>Congenital malformations of the circulatory system 0.1%</v>
      </c>
      <c r="T51" s="278">
        <f>VLOOKUP($A51,'2.1'!$A$7:$M$20,T$34,FALSE)</f>
        <v>7870</v>
      </c>
      <c r="U51" s="279">
        <f t="shared" si="29"/>
        <v>9.9513093937958204E-4</v>
      </c>
    </row>
    <row r="52" spans="1:21" ht="17.25" thickTop="1" x14ac:dyDescent="0.3">
      <c r="A52" s="2" t="s">
        <v>179</v>
      </c>
      <c r="B52" s="2" t="s">
        <v>92</v>
      </c>
      <c r="C52" s="2" t="e">
        <f t="shared" si="30"/>
        <v>#N/A</v>
      </c>
      <c r="D52" s="59" t="e">
        <f>VLOOKUP($A52,'2.1'!$A$7:$M$20,D$34,FALSE)</f>
        <v>#N/A</v>
      </c>
      <c r="E52" s="191" t="e">
        <f t="shared" si="25"/>
        <v>#N/A</v>
      </c>
      <c r="F52" s="11"/>
      <c r="G52" s="2" t="e">
        <f t="shared" si="31"/>
        <v>#N/A</v>
      </c>
      <c r="H52" s="59" t="e">
        <f>VLOOKUP($A52,'2.1'!$A$7:$M$20,H$34,FALSE)</f>
        <v>#N/A</v>
      </c>
      <c r="I52" s="191" t="e">
        <f t="shared" si="26"/>
        <v>#N/A</v>
      </c>
      <c r="J52" s="11"/>
      <c r="K52" s="2" t="e">
        <f t="shared" si="32"/>
        <v>#N/A</v>
      </c>
      <c r="L52" s="59" t="e">
        <f>VLOOKUP($A52,'2.1'!$A$7:$M$20,L$34,FALSE)</f>
        <v>#N/A</v>
      </c>
      <c r="M52" s="191" t="e">
        <f t="shared" si="27"/>
        <v>#N/A</v>
      </c>
      <c r="N52" s="11"/>
      <c r="O52" s="2" t="e">
        <f t="shared" si="33"/>
        <v>#N/A</v>
      </c>
      <c r="P52" s="59" t="e">
        <f>VLOOKUP($A52,'2.1'!$A$7:$M$20,P$34,FALSE)</f>
        <v>#N/A</v>
      </c>
      <c r="Q52" s="191" t="e">
        <f t="shared" si="28"/>
        <v>#N/A</v>
      </c>
      <c r="R52" s="11"/>
      <c r="S52" s="2" t="e">
        <f t="shared" si="34"/>
        <v>#N/A</v>
      </c>
      <c r="T52" s="59" t="e">
        <f>VLOOKUP($A52,'2.1'!$A$7:$M$20,T$34,FALSE)</f>
        <v>#N/A</v>
      </c>
      <c r="U52" s="191" t="e">
        <f t="shared" si="29"/>
        <v>#N/A</v>
      </c>
    </row>
    <row r="53" spans="1:21" x14ac:dyDescent="0.3">
      <c r="A53" s="2" t="s">
        <v>180</v>
      </c>
      <c r="B53" s="2" t="s">
        <v>181</v>
      </c>
      <c r="C53" s="2" t="e">
        <f t="shared" si="30"/>
        <v>#N/A</v>
      </c>
      <c r="D53" s="59" t="e">
        <f>VLOOKUP($A53,'2.1'!$A$7:$M$20,D$34,FALSE)</f>
        <v>#N/A</v>
      </c>
      <c r="E53" s="191" t="e">
        <f t="shared" si="25"/>
        <v>#N/A</v>
      </c>
      <c r="F53" s="11"/>
      <c r="G53" s="2" t="e">
        <f t="shared" si="31"/>
        <v>#N/A</v>
      </c>
      <c r="H53" s="59" t="e">
        <f>VLOOKUP($A53,'2.1'!$A$7:$M$20,H$34,FALSE)</f>
        <v>#N/A</v>
      </c>
      <c r="I53" s="191" t="e">
        <f t="shared" si="26"/>
        <v>#N/A</v>
      </c>
      <c r="J53" s="11"/>
      <c r="K53" s="2" t="e">
        <f t="shared" si="32"/>
        <v>#N/A</v>
      </c>
      <c r="L53" s="59" t="e">
        <f>VLOOKUP($A53,'2.1'!$A$7:$M$20,L$34,FALSE)</f>
        <v>#N/A</v>
      </c>
      <c r="M53" s="191" t="e">
        <f t="shared" si="27"/>
        <v>#N/A</v>
      </c>
      <c r="N53" s="11"/>
      <c r="O53" s="2" t="e">
        <f t="shared" si="33"/>
        <v>#N/A</v>
      </c>
      <c r="P53" s="59" t="e">
        <f>VLOOKUP($A53,'2.1'!$A$7:$M$20,P$34,FALSE)</f>
        <v>#N/A</v>
      </c>
      <c r="Q53" s="191" t="e">
        <f t="shared" si="28"/>
        <v>#N/A</v>
      </c>
      <c r="R53" s="11"/>
      <c r="S53" s="2" t="e">
        <f t="shared" si="34"/>
        <v>#N/A</v>
      </c>
      <c r="T53" s="59" t="e">
        <f>VLOOKUP($A53,'2.1'!$A$7:$M$20,T$34,FALSE)</f>
        <v>#N/A</v>
      </c>
      <c r="U53" s="191" t="e">
        <f t="shared" si="29"/>
        <v>#N/A</v>
      </c>
    </row>
    <row r="54" spans="1:21" x14ac:dyDescent="0.3">
      <c r="A54" s="2" t="s">
        <v>75</v>
      </c>
      <c r="B54" s="2" t="s">
        <v>83</v>
      </c>
      <c r="C54" s="2" t="e">
        <f>CONCATENATE($B54," ",ROUND(E54*100,1),"%")</f>
        <v>#N/A</v>
      </c>
      <c r="D54" s="59" t="e">
        <f>VLOOKUP($A54,'2.1'!$A$7:$M$20,D$34,FALSE)</f>
        <v>#N/A</v>
      </c>
      <c r="E54" s="191" t="e">
        <f t="shared" si="25"/>
        <v>#N/A</v>
      </c>
      <c r="F54" s="11"/>
      <c r="G54" s="2" t="e">
        <f>CONCATENATE($B54," ",ROUND(I54*100,1),"%")</f>
        <v>#N/A</v>
      </c>
      <c r="H54" s="59" t="e">
        <f>VLOOKUP($A54,'2.1'!$A$7:$M$20,H$34,FALSE)</f>
        <v>#N/A</v>
      </c>
      <c r="I54" s="191" t="e">
        <f t="shared" si="26"/>
        <v>#N/A</v>
      </c>
      <c r="J54" s="11"/>
      <c r="K54" s="2" t="e">
        <f>CONCATENATE($B54," ",ROUND(M54*100,0),"%")</f>
        <v>#N/A</v>
      </c>
      <c r="L54" s="59" t="e">
        <f>VLOOKUP($A54,'2.1'!$A$7:$M$20,L$34,FALSE)</f>
        <v>#N/A</v>
      </c>
      <c r="M54" s="191" t="e">
        <f t="shared" si="27"/>
        <v>#N/A</v>
      </c>
      <c r="N54" s="11"/>
      <c r="O54" s="2" t="e">
        <f>CONCATENATE($B54," ",ROUND(Q54*100,1),"%")</f>
        <v>#N/A</v>
      </c>
      <c r="P54" s="59" t="e">
        <f>VLOOKUP($A54,'2.1'!$A$7:$M$20,P$34,FALSE)</f>
        <v>#N/A</v>
      </c>
      <c r="Q54" s="191" t="e">
        <f t="shared" si="28"/>
        <v>#N/A</v>
      </c>
      <c r="R54" s="11"/>
      <c r="S54" s="2" t="e">
        <f>CONCATENATE($B54," ",ROUND(U54*100,1),"%")</f>
        <v>#N/A</v>
      </c>
      <c r="T54" s="59" t="e">
        <f>VLOOKUP($A54,'2.1'!$A$7:$M$20,T$34,FALSE)</f>
        <v>#N/A</v>
      </c>
      <c r="U54" s="191" t="e">
        <f t="shared" si="29"/>
        <v>#N/A</v>
      </c>
    </row>
    <row r="55" spans="1:21" x14ac:dyDescent="0.3">
      <c r="A55" s="2" t="s">
        <v>76</v>
      </c>
      <c r="B55" s="2" t="s">
        <v>84</v>
      </c>
      <c r="C55" s="2" t="e">
        <f>CONCATENATE($B55," ",ROUND(E55*100,1),"%")</f>
        <v>#N/A</v>
      </c>
      <c r="D55" s="59" t="e">
        <f>VLOOKUP($A55,'2.1'!$A$7:$M$20,D$34,FALSE)</f>
        <v>#N/A</v>
      </c>
      <c r="E55" s="191" t="e">
        <f t="shared" si="25"/>
        <v>#N/A</v>
      </c>
      <c r="F55" s="11"/>
      <c r="G55" s="2" t="e">
        <f>CONCATENATE($B55," ",ROUND(I55*100,1),"%")</f>
        <v>#N/A</v>
      </c>
      <c r="H55" s="59" t="e">
        <f>VLOOKUP($A55,'2.1'!$A$7:$M$20,H$34,FALSE)</f>
        <v>#N/A</v>
      </c>
      <c r="I55" s="191" t="e">
        <f t="shared" si="26"/>
        <v>#N/A</v>
      </c>
      <c r="J55" s="11"/>
      <c r="K55" s="2" t="e">
        <f t="shared" ref="K55:K60" si="35">CONCATENATE($B55," ",ROUND(M55*100,0),"%")</f>
        <v>#N/A</v>
      </c>
      <c r="L55" s="59" t="e">
        <f>VLOOKUP($A55,'2.1'!$A$7:$M$20,L$34,FALSE)</f>
        <v>#N/A</v>
      </c>
      <c r="M55" s="191" t="e">
        <f t="shared" si="27"/>
        <v>#N/A</v>
      </c>
      <c r="N55" s="11"/>
      <c r="O55" s="2" t="e">
        <f>CONCATENATE($B55," ",ROUND(Q55*100,1),"%")</f>
        <v>#N/A</v>
      </c>
      <c r="P55" s="59" t="e">
        <f>VLOOKUP($A55,'2.1'!$A$7:$M$20,P$34,FALSE)</f>
        <v>#N/A</v>
      </c>
      <c r="Q55" s="191" t="e">
        <f t="shared" si="28"/>
        <v>#N/A</v>
      </c>
      <c r="R55" s="11"/>
      <c r="S55" s="2" t="e">
        <f>CONCATENATE($B55," ",ROUND(U55*100,1),"%")</f>
        <v>#N/A</v>
      </c>
      <c r="T55" s="59" t="e">
        <f>VLOOKUP($A55,'2.1'!$A$7:$M$20,T$34,FALSE)</f>
        <v>#N/A</v>
      </c>
      <c r="U55" s="191" t="e">
        <f t="shared" si="29"/>
        <v>#N/A</v>
      </c>
    </row>
    <row r="56" spans="1:21" x14ac:dyDescent="0.3">
      <c r="A56" s="2" t="s">
        <v>80</v>
      </c>
      <c r="B56" s="2" t="s">
        <v>85</v>
      </c>
      <c r="C56" s="2" t="e">
        <f t="shared" ref="C56:C60" si="36">CONCATENATE($B56," ",ROUND(E56*100,0),"%")</f>
        <v>#N/A</v>
      </c>
      <c r="D56" s="59" t="e">
        <f>VLOOKUP($A56,'2.1'!$A$7:$M$20,D$34,FALSE)</f>
        <v>#N/A</v>
      </c>
      <c r="E56" s="191" t="e">
        <f>ROUND((D56/D$38),2)</f>
        <v>#N/A</v>
      </c>
      <c r="F56" s="11"/>
      <c r="G56" s="2" t="e">
        <f t="shared" ref="G56:G60" si="37">CONCATENATE($B56," ",ROUND(I56*100,0),"%")</f>
        <v>#N/A</v>
      </c>
      <c r="H56" s="59" t="e">
        <f>VLOOKUP($A56,'2.1'!$A$7:$M$20,H$34,FALSE)</f>
        <v>#N/A</v>
      </c>
      <c r="I56" s="191" t="e">
        <f>ROUND((H56/H$38),2)</f>
        <v>#N/A</v>
      </c>
      <c r="J56" s="11"/>
      <c r="K56" s="2" t="e">
        <f t="shared" si="35"/>
        <v>#N/A</v>
      </c>
      <c r="L56" s="59" t="e">
        <f>VLOOKUP($A56,'2.1'!$A$7:$M$20,L$34,FALSE)</f>
        <v>#N/A</v>
      </c>
      <c r="M56" s="191" t="e">
        <f t="shared" si="27"/>
        <v>#N/A</v>
      </c>
      <c r="N56" s="11"/>
      <c r="O56" s="2" t="e">
        <f t="shared" ref="O56:O60" si="38">CONCATENATE($B56," ",ROUND(Q56*100,0),"%")</f>
        <v>#N/A</v>
      </c>
      <c r="P56" s="59" t="e">
        <f>VLOOKUP($A56,'2.1'!$A$7:$M$20,P$34,FALSE)</f>
        <v>#N/A</v>
      </c>
      <c r="Q56" s="191" t="e">
        <f>ROUND((P56/P$38),2)</f>
        <v>#N/A</v>
      </c>
      <c r="R56" s="290"/>
      <c r="S56" s="2" t="e">
        <f t="shared" ref="S56:S60" si="39">CONCATENATE($B56," ",ROUND(U56*100,0),"%")</f>
        <v>#N/A</v>
      </c>
      <c r="T56" s="59" t="e">
        <f>VLOOKUP($A56,'2.1'!$A$7:$M$20,T$34,FALSE)</f>
        <v>#N/A</v>
      </c>
      <c r="U56" s="191" t="e">
        <f>ROUND((T56/T$38),2)</f>
        <v>#N/A</v>
      </c>
    </row>
    <row r="57" spans="1:21" x14ac:dyDescent="0.3">
      <c r="A57" s="2" t="s">
        <v>77</v>
      </c>
      <c r="B57" s="2" t="s">
        <v>86</v>
      </c>
      <c r="C57" s="2" t="e">
        <f t="shared" si="36"/>
        <v>#N/A</v>
      </c>
      <c r="D57" s="59" t="e">
        <f>VLOOKUP($A57,'2.1'!$A$7:$M$20,D$34,FALSE)</f>
        <v>#N/A</v>
      </c>
      <c r="E57" s="191" t="e">
        <f>ROUND((D57/D$38),2)</f>
        <v>#N/A</v>
      </c>
      <c r="F57" s="11"/>
      <c r="G57" s="2" t="e">
        <f t="shared" si="37"/>
        <v>#N/A</v>
      </c>
      <c r="H57" s="59" t="e">
        <f>VLOOKUP($A57,'2.1'!$A$7:$M$20,H$34,FALSE)</f>
        <v>#N/A</v>
      </c>
      <c r="I57" s="191" t="e">
        <f>ROUND((H57/H$38),2)</f>
        <v>#N/A</v>
      </c>
      <c r="J57" s="11"/>
      <c r="K57" s="2" t="e">
        <f t="shared" si="35"/>
        <v>#N/A</v>
      </c>
      <c r="L57" s="59" t="e">
        <f>VLOOKUP($A57,'2.1'!$A$7:$M$20,L$34,FALSE)</f>
        <v>#N/A</v>
      </c>
      <c r="M57" s="191" t="e">
        <f>ROUND((L57/L$38),2)</f>
        <v>#N/A</v>
      </c>
      <c r="N57" s="11"/>
      <c r="O57" s="2" t="e">
        <f>CONCATENATE($B57," ",ROUND(Q57*100,0),"%")</f>
        <v>#N/A</v>
      </c>
      <c r="P57" s="59" t="e">
        <f>VLOOKUP($A57,'2.1'!$A$7:$M$20,P$34,FALSE)</f>
        <v>#N/A</v>
      </c>
      <c r="Q57" s="191" t="e">
        <f>ROUND((P57/P$38),2)</f>
        <v>#N/A</v>
      </c>
      <c r="R57" s="11"/>
      <c r="S57" s="2" t="e">
        <f t="shared" si="39"/>
        <v>#N/A</v>
      </c>
      <c r="T57" s="59" t="e">
        <f>VLOOKUP($A57,'2.1'!$A$7:$M$20,T$34,FALSE)</f>
        <v>#N/A</v>
      </c>
      <c r="U57" s="191" t="e">
        <f>ROUND((T57/T$38),2)</f>
        <v>#N/A</v>
      </c>
    </row>
    <row r="58" spans="1:21" x14ac:dyDescent="0.3">
      <c r="A58" s="2" t="s">
        <v>78</v>
      </c>
      <c r="B58" s="2" t="s">
        <v>87</v>
      </c>
      <c r="C58" s="2" t="e">
        <f>CONCATENATE($B58," ",ROUND(E58*100,1),"%")</f>
        <v>#N/A</v>
      </c>
      <c r="D58" s="59" t="e">
        <f>VLOOKUP($A58,'2.1'!$A$7:$M$20,D$34,FALSE)</f>
        <v>#N/A</v>
      </c>
      <c r="E58" s="191" t="e">
        <f t="shared" si="25"/>
        <v>#N/A</v>
      </c>
      <c r="F58" s="11"/>
      <c r="G58" s="2" t="e">
        <f>CONCATENATE($B58," ",ROUND(I58*100,1),"%")</f>
        <v>#N/A</v>
      </c>
      <c r="H58" s="59" t="e">
        <f>VLOOKUP($A58,'2.1'!$A$7:$M$20,H$34,FALSE)</f>
        <v>#N/A</v>
      </c>
      <c r="I58" s="191" t="e">
        <f t="shared" si="26"/>
        <v>#N/A</v>
      </c>
      <c r="J58" s="11"/>
      <c r="K58" s="2" t="e">
        <f t="shared" si="35"/>
        <v>#N/A</v>
      </c>
      <c r="L58" s="59" t="e">
        <f>VLOOKUP($A58,'2.1'!$A$7:$M$20,L$34,FALSE)</f>
        <v>#N/A</v>
      </c>
      <c r="M58" s="191" t="e">
        <f t="shared" si="27"/>
        <v>#N/A</v>
      </c>
      <c r="N58" s="11"/>
      <c r="O58" s="2" t="e">
        <f t="shared" si="38"/>
        <v>#N/A</v>
      </c>
      <c r="P58" s="59" t="e">
        <f>VLOOKUP($A58,'2.1'!$A$7:$M$20,P$34,FALSE)</f>
        <v>#N/A</v>
      </c>
      <c r="Q58" s="191" t="e">
        <f>ROUND((P58/P$38),2)</f>
        <v>#N/A</v>
      </c>
      <c r="R58" s="11"/>
      <c r="S58" s="2" t="e">
        <f>CONCATENATE($B58," ",ROUND(U58*100,1),"%")</f>
        <v>#N/A</v>
      </c>
      <c r="T58" s="59" t="e">
        <f>VLOOKUP($A58,'2.1'!$A$7:$M$20,T$34,FALSE)</f>
        <v>#N/A</v>
      </c>
      <c r="U58" s="191" t="e">
        <f t="shared" si="29"/>
        <v>#N/A</v>
      </c>
    </row>
    <row r="59" spans="1:21" x14ac:dyDescent="0.3">
      <c r="A59" s="2" t="s">
        <v>79</v>
      </c>
      <c r="B59" s="2" t="s">
        <v>88</v>
      </c>
      <c r="C59" s="2" t="e">
        <f>CONCATENATE($B59," ",ROUND(E59*100,1),"%")</f>
        <v>#N/A</v>
      </c>
      <c r="D59" s="59" t="e">
        <f>VLOOKUP($A59,'2.1'!$A$7:$M$20,D$34,FALSE)</f>
        <v>#N/A</v>
      </c>
      <c r="E59" s="191" t="e">
        <f t="shared" si="25"/>
        <v>#N/A</v>
      </c>
      <c r="F59" s="11"/>
      <c r="G59" s="2" t="e">
        <f>CONCATENATE($B59," ",ROUND(I59*100,1),"%")</f>
        <v>#N/A</v>
      </c>
      <c r="H59" s="59" t="e">
        <f>VLOOKUP($A59,'2.1'!$A$7:$M$20,H$34,FALSE)</f>
        <v>#N/A</v>
      </c>
      <c r="I59" s="191" t="e">
        <f t="shared" si="26"/>
        <v>#N/A</v>
      </c>
      <c r="J59" s="11"/>
      <c r="K59" s="2" t="e">
        <f t="shared" si="35"/>
        <v>#N/A</v>
      </c>
      <c r="L59" s="59" t="e">
        <f>VLOOKUP($A59,'2.1'!$A$7:$M$20,L$34,FALSE)</f>
        <v>#N/A</v>
      </c>
      <c r="M59" s="191" t="e">
        <f t="shared" si="27"/>
        <v>#N/A</v>
      </c>
      <c r="N59" s="11"/>
      <c r="O59" s="2" t="e">
        <f>CONCATENATE($B59," ",ROUND(Q59*100,1),"%")</f>
        <v>#N/A</v>
      </c>
      <c r="P59" s="59" t="e">
        <f>VLOOKUP($A59,'2.1'!$A$7:$M$20,P$34,FALSE)</f>
        <v>#N/A</v>
      </c>
      <c r="Q59" s="191" t="e">
        <f t="shared" si="28"/>
        <v>#N/A</v>
      </c>
      <c r="R59" s="11"/>
      <c r="S59" s="2" t="e">
        <f>CONCATENATE($B59," ",ROUND(U59*100,1),"%")</f>
        <v>#N/A</v>
      </c>
      <c r="T59" s="59" t="e">
        <f>VLOOKUP($A59,'2.1'!$A$7:$M$20,T$34,FALSE)</f>
        <v>#N/A</v>
      </c>
      <c r="U59" s="191" t="e">
        <f t="shared" si="29"/>
        <v>#N/A</v>
      </c>
    </row>
    <row r="60" spans="1:21" x14ac:dyDescent="0.3">
      <c r="A60" s="2" t="s">
        <v>90</v>
      </c>
      <c r="B60" s="2" t="s">
        <v>89</v>
      </c>
      <c r="C60" s="2" t="e">
        <f t="shared" si="36"/>
        <v>#N/A</v>
      </c>
      <c r="D60" s="59" t="e">
        <f>VLOOKUP($A60,'2.1'!$A$7:$M$20,D$34,FALSE)</f>
        <v>#N/A</v>
      </c>
      <c r="E60" s="191" t="e">
        <f>ROUND((D60/D$38),2)</f>
        <v>#N/A</v>
      </c>
      <c r="F60" s="11"/>
      <c r="G60" s="2" t="e">
        <f t="shared" si="37"/>
        <v>#N/A</v>
      </c>
      <c r="H60" s="59" t="e">
        <f>VLOOKUP($A60,'2.1'!$A$7:$M$20,H$34,FALSE)</f>
        <v>#N/A</v>
      </c>
      <c r="I60" s="282" t="e">
        <f>ROUND((H60/H$38),2)</f>
        <v>#N/A</v>
      </c>
      <c r="J60" s="11"/>
      <c r="K60" s="2" t="e">
        <f t="shared" si="35"/>
        <v>#N/A</v>
      </c>
      <c r="L60" s="59" t="e">
        <f>VLOOKUP($A60,'2.1'!$A$7:$M$20,L$34,FALSE)</f>
        <v>#N/A</v>
      </c>
      <c r="M60" s="191" t="e">
        <f>ROUND((L60/L$38),2)</f>
        <v>#N/A</v>
      </c>
      <c r="N60" s="11"/>
      <c r="O60" s="2" t="e">
        <f t="shared" si="38"/>
        <v>#N/A</v>
      </c>
      <c r="P60" s="59" t="e">
        <f>VLOOKUP($A60,'2.1'!$A$7:$M$20,P$34,FALSE)</f>
        <v>#N/A</v>
      </c>
      <c r="Q60" s="191" t="e">
        <f>ROUND((P60/P$38),2)</f>
        <v>#N/A</v>
      </c>
      <c r="R60" s="11"/>
      <c r="S60" s="2" t="e">
        <f t="shared" si="39"/>
        <v>#N/A</v>
      </c>
      <c r="T60" s="59" t="e">
        <f>VLOOKUP($A60,'2.1'!$A$7:$M$20,T$34,FALSE)</f>
        <v>#N/A</v>
      </c>
      <c r="U60" s="191" t="e">
        <f>ROUND((T60/T$38),2)</f>
        <v>#N/A</v>
      </c>
    </row>
    <row r="61" spans="1:21" x14ac:dyDescent="0.3">
      <c r="E61" s="282" t="e">
        <f>SUM(E40:E46)+SUM(E52:E60)</f>
        <v>#N/A</v>
      </c>
      <c r="F61" s="11"/>
      <c r="H61" s="61"/>
      <c r="I61" s="282" t="e">
        <f>SUM(I40:I46)+SUM(I52:I60)</f>
        <v>#N/A</v>
      </c>
      <c r="J61" s="11"/>
      <c r="L61" s="11"/>
      <c r="M61" s="282" t="e">
        <f>SUM(M40:M46)+SUM(M52:M60)</f>
        <v>#N/A</v>
      </c>
      <c r="N61" s="11"/>
      <c r="P61" s="11"/>
      <c r="Q61" s="282" t="e">
        <f>SUM(Q40:Q46)+SUM(Q52:Q60)</f>
        <v>#N/A</v>
      </c>
      <c r="R61" s="11"/>
      <c r="T61" s="11"/>
      <c r="U61" s="282" t="e">
        <f>SUM(U40:U46)+SUM(U52:U60)</f>
        <v>#N/A</v>
      </c>
    </row>
    <row r="62" spans="1:21" x14ac:dyDescent="0.3">
      <c r="E62" s="11"/>
      <c r="I62" s="11"/>
      <c r="J62" s="41"/>
      <c r="K62" s="41"/>
      <c r="L62" s="41"/>
      <c r="M62" s="11"/>
      <c r="Q62" s="11"/>
      <c r="U62" s="11"/>
    </row>
    <row r="63" spans="1:21" x14ac:dyDescent="0.3">
      <c r="C63" s="2" t="s">
        <v>267</v>
      </c>
      <c r="D63" s="37">
        <f>SUM(D40:D44)</f>
        <v>366195</v>
      </c>
      <c r="E63" s="191">
        <f>D63/D$38</f>
        <v>5.2313571428571431E-2</v>
      </c>
      <c r="F63" s="37"/>
      <c r="G63" s="2" t="s">
        <v>267</v>
      </c>
      <c r="H63" s="37">
        <f>SUM(H40:H44)</f>
        <v>32321</v>
      </c>
      <c r="I63" s="191">
        <f>H63/H$38</f>
        <v>7.283441499909861E-2</v>
      </c>
      <c r="J63" s="37"/>
      <c r="K63" s="2" t="s">
        <v>267</v>
      </c>
      <c r="L63" s="37">
        <f>SUM(L40:L44)</f>
        <v>17966</v>
      </c>
      <c r="M63" s="191">
        <f>L63/L$38</f>
        <v>6.1370398330298857E-2</v>
      </c>
      <c r="N63" s="37"/>
      <c r="O63" s="2" t="s">
        <v>267</v>
      </c>
      <c r="P63" s="37">
        <f>SUM(P40:P44)</f>
        <v>9525.076923076922</v>
      </c>
      <c r="Q63" s="191">
        <f>P63/P$38</f>
        <v>5.5378354203935595E-2</v>
      </c>
      <c r="R63" s="37"/>
      <c r="S63" s="2" t="s">
        <v>267</v>
      </c>
      <c r="T63" s="37">
        <f>SUM(T40:T44)</f>
        <v>426007.07692307694</v>
      </c>
      <c r="U63" s="191">
        <f>T63/T$38</f>
        <v>5.3866940615096746E-2</v>
      </c>
    </row>
    <row r="64" spans="1:21" x14ac:dyDescent="0.3">
      <c r="E64" s="60"/>
      <c r="I64" s="60"/>
      <c r="M64" s="60"/>
      <c r="Q64" s="60"/>
      <c r="U64" s="60"/>
    </row>
    <row r="67" spans="4:4" x14ac:dyDescent="0.3">
      <c r="D67" s="11"/>
    </row>
    <row r="68" spans="4:4" x14ac:dyDescent="0.3">
      <c r="D68" s="11"/>
    </row>
    <row r="69" spans="4:4" x14ac:dyDescent="0.3">
      <c r="D69" s="11"/>
    </row>
    <row r="70" spans="4:4" x14ac:dyDescent="0.3">
      <c r="D70" s="25"/>
    </row>
    <row r="73" spans="4:4" x14ac:dyDescent="0.3">
      <c r="D73" s="41"/>
    </row>
    <row r="74" spans="4:4" x14ac:dyDescent="0.3">
      <c r="D74" s="41"/>
    </row>
    <row r="75" spans="4:4" x14ac:dyDescent="0.3">
      <c r="D75" s="41"/>
    </row>
    <row r="76" spans="4:4" x14ac:dyDescent="0.3">
      <c r="D76" s="41"/>
    </row>
    <row r="77" spans="4:4" x14ac:dyDescent="0.3">
      <c r="D77" s="41"/>
    </row>
    <row r="78" spans="4:4" x14ac:dyDescent="0.3">
      <c r="D78" s="41"/>
    </row>
    <row r="80" spans="4:4" x14ac:dyDescent="0.3">
      <c r="D80" s="11"/>
    </row>
    <row r="81" spans="4:4" x14ac:dyDescent="0.3">
      <c r="D81" s="11"/>
    </row>
    <row r="82" spans="4:4" x14ac:dyDescent="0.3">
      <c r="D82" s="11"/>
    </row>
    <row r="83" spans="4:4" x14ac:dyDescent="0.3">
      <c r="D83" s="11"/>
    </row>
    <row r="84" spans="4:4" x14ac:dyDescent="0.3">
      <c r="D84" s="11"/>
    </row>
    <row r="85" spans="4:4" x14ac:dyDescent="0.3">
      <c r="D85" s="11"/>
    </row>
    <row r="86" spans="4:4" x14ac:dyDescent="0.3">
      <c r="D86" s="11"/>
    </row>
    <row r="87" spans="4:4" x14ac:dyDescent="0.3">
      <c r="D87" s="11"/>
    </row>
    <row r="88" spans="4:4" x14ac:dyDescent="0.3">
      <c r="D88" s="11"/>
    </row>
    <row r="89" spans="4:4" x14ac:dyDescent="0.3">
      <c r="D89" s="11"/>
    </row>
    <row r="90" spans="4:4" x14ac:dyDescent="0.3">
      <c r="D90" s="11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EB0D0-6653-4A32-B457-30B5DB49F9E7}">
  <sheetPr>
    <tabColor theme="8" tint="0.39997558519241921"/>
    <pageSetUpPr fitToPage="1"/>
  </sheetPr>
  <dimension ref="A1:O27"/>
  <sheetViews>
    <sheetView showGridLines="0" zoomScaleNormal="100" workbookViewId="0">
      <pane ySplit="5" topLeftCell="A6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15.28515625" style="2" customWidth="1"/>
    <col min="2" max="2" width="12.5703125" style="2" customWidth="1"/>
    <col min="3" max="3" width="10" style="2" customWidth="1"/>
    <col min="4" max="6" width="9.140625" style="2"/>
    <col min="7" max="7" width="10.42578125" style="2" customWidth="1"/>
    <col min="8" max="16384" width="9.140625" style="2"/>
  </cols>
  <sheetData>
    <row r="1" spans="1:15" ht="18" x14ac:dyDescent="0.35">
      <c r="A1" s="3" t="s">
        <v>1337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ht="18.75" x14ac:dyDescent="0.3">
      <c r="A2" s="160" t="s">
        <v>114</v>
      </c>
      <c r="B2" s="353"/>
      <c r="D2" s="353"/>
      <c r="E2" s="353"/>
      <c r="F2" s="353"/>
      <c r="G2" s="353"/>
    </row>
    <row r="3" spans="1:15" ht="22.5" customHeight="1" x14ac:dyDescent="0.3">
      <c r="A3" s="160"/>
      <c r="B3" s="353"/>
      <c r="C3" s="755" t="s">
        <v>207</v>
      </c>
      <c r="D3" s="755"/>
      <c r="E3" s="755"/>
      <c r="F3" s="755"/>
      <c r="G3" s="755"/>
    </row>
    <row r="4" spans="1:15" s="306" customFormat="1" ht="45" x14ac:dyDescent="0.25">
      <c r="A4" s="354"/>
      <c r="B4" s="355"/>
      <c r="C4" s="376" t="s">
        <v>203</v>
      </c>
      <c r="D4" s="356" t="s">
        <v>158</v>
      </c>
      <c r="E4" s="356" t="s">
        <v>159</v>
      </c>
      <c r="F4" s="356" t="s">
        <v>160</v>
      </c>
      <c r="G4" s="376" t="s">
        <v>204</v>
      </c>
    </row>
    <row r="5" spans="1:15" x14ac:dyDescent="0.3">
      <c r="A5" s="357"/>
      <c r="B5" s="357"/>
      <c r="C5" s="358" t="s">
        <v>23</v>
      </c>
      <c r="D5" s="358" t="s">
        <v>23</v>
      </c>
      <c r="E5" s="358" t="s">
        <v>23</v>
      </c>
      <c r="F5" s="358" t="s">
        <v>23</v>
      </c>
      <c r="G5" s="358" t="s">
        <v>23</v>
      </c>
    </row>
    <row r="6" spans="1:15" x14ac:dyDescent="0.3">
      <c r="A6" s="28"/>
      <c r="B6" s="28"/>
      <c r="C6" s="359"/>
      <c r="D6" s="359"/>
      <c r="E6" s="359"/>
      <c r="F6" s="359"/>
      <c r="G6" s="359"/>
    </row>
    <row r="7" spans="1:15" x14ac:dyDescent="0.3">
      <c r="A7" s="289" t="s">
        <v>27</v>
      </c>
      <c r="B7" s="289" t="s">
        <v>5</v>
      </c>
      <c r="C7" s="433">
        <v>6</v>
      </c>
      <c r="D7" s="433">
        <v>5</v>
      </c>
      <c r="E7" s="433">
        <v>6</v>
      </c>
      <c r="F7" s="433">
        <v>5</v>
      </c>
      <c r="G7" s="433">
        <v>12</v>
      </c>
    </row>
    <row r="8" spans="1:15" x14ac:dyDescent="0.3">
      <c r="A8" s="360"/>
      <c r="B8" s="360" t="s">
        <v>6</v>
      </c>
      <c r="C8" s="431">
        <v>3</v>
      </c>
      <c r="D8" s="431">
        <v>3</v>
      </c>
      <c r="E8" s="431">
        <v>4</v>
      </c>
      <c r="F8" s="431">
        <v>4</v>
      </c>
      <c r="G8" s="431">
        <v>8</v>
      </c>
    </row>
    <row r="9" spans="1:15" x14ac:dyDescent="0.3">
      <c r="A9" s="378"/>
      <c r="B9" s="378" t="s">
        <v>25</v>
      </c>
      <c r="C9" s="428">
        <v>4</v>
      </c>
      <c r="D9" s="428">
        <v>4</v>
      </c>
      <c r="E9" s="428">
        <v>5</v>
      </c>
      <c r="F9" s="428">
        <v>5</v>
      </c>
      <c r="G9" s="428">
        <v>10</v>
      </c>
    </row>
    <row r="10" spans="1:15" x14ac:dyDescent="0.3">
      <c r="A10" s="28"/>
      <c r="B10" s="28"/>
      <c r="C10" s="434"/>
      <c r="D10" s="434"/>
      <c r="E10" s="434"/>
      <c r="F10" s="434"/>
      <c r="G10" s="434"/>
    </row>
    <row r="11" spans="1:15" x14ac:dyDescent="0.3">
      <c r="A11" s="289" t="s">
        <v>22</v>
      </c>
      <c r="B11" s="360" t="s">
        <v>5</v>
      </c>
      <c r="C11" s="431">
        <v>2</v>
      </c>
      <c r="D11" s="431">
        <v>2</v>
      </c>
      <c r="E11" s="431">
        <v>4</v>
      </c>
      <c r="F11" s="431">
        <v>4</v>
      </c>
      <c r="G11" s="431">
        <v>4</v>
      </c>
    </row>
    <row r="12" spans="1:15" x14ac:dyDescent="0.3">
      <c r="A12" s="360"/>
      <c r="B12" s="360" t="s">
        <v>6</v>
      </c>
      <c r="C12" s="431">
        <v>2</v>
      </c>
      <c r="D12" s="431">
        <v>2</v>
      </c>
      <c r="E12" s="431">
        <v>2</v>
      </c>
      <c r="F12" s="431">
        <v>3</v>
      </c>
      <c r="G12" s="431">
        <v>5</v>
      </c>
    </row>
    <row r="13" spans="1:15" x14ac:dyDescent="0.3">
      <c r="A13" s="378"/>
      <c r="B13" s="378" t="s">
        <v>25</v>
      </c>
      <c r="C13" s="428">
        <v>2</v>
      </c>
      <c r="D13" s="428">
        <v>2</v>
      </c>
      <c r="E13" s="428">
        <v>3</v>
      </c>
      <c r="F13" s="428">
        <v>4</v>
      </c>
      <c r="G13" s="428">
        <v>5</v>
      </c>
    </row>
    <row r="14" spans="1:15" x14ac:dyDescent="0.3">
      <c r="A14" s="364"/>
      <c r="B14" s="28"/>
      <c r="C14" s="434"/>
      <c r="D14" s="434"/>
      <c r="E14" s="434"/>
      <c r="F14" s="434"/>
      <c r="G14" s="434"/>
    </row>
    <row r="15" spans="1:15" x14ac:dyDescent="0.3">
      <c r="A15" s="30" t="s">
        <v>28</v>
      </c>
      <c r="B15" s="360" t="s">
        <v>5</v>
      </c>
      <c r="C15" s="431">
        <v>14</v>
      </c>
      <c r="D15" s="431">
        <v>15</v>
      </c>
      <c r="E15" s="431">
        <v>19</v>
      </c>
      <c r="F15" s="431">
        <v>16</v>
      </c>
      <c r="G15" s="431">
        <v>22</v>
      </c>
    </row>
    <row r="16" spans="1:15" x14ac:dyDescent="0.3">
      <c r="A16" s="365"/>
      <c r="B16" s="360" t="s">
        <v>6</v>
      </c>
      <c r="C16" s="431">
        <v>11</v>
      </c>
      <c r="D16" s="431">
        <v>11</v>
      </c>
      <c r="E16" s="431">
        <v>13</v>
      </c>
      <c r="F16" s="431">
        <v>15</v>
      </c>
      <c r="G16" s="431">
        <v>18</v>
      </c>
    </row>
    <row r="17" spans="1:12" x14ac:dyDescent="0.3">
      <c r="A17" s="377"/>
      <c r="B17" s="377" t="s">
        <v>25</v>
      </c>
      <c r="C17" s="432">
        <v>12</v>
      </c>
      <c r="D17" s="432">
        <v>13</v>
      </c>
      <c r="E17" s="432">
        <v>16</v>
      </c>
      <c r="F17" s="432">
        <v>16</v>
      </c>
      <c r="G17" s="432">
        <v>20</v>
      </c>
    </row>
    <row r="18" spans="1:12" x14ac:dyDescent="0.3">
      <c r="A18" s="25"/>
      <c r="B18" s="25"/>
      <c r="D18" s="25"/>
      <c r="E18" s="25"/>
      <c r="F18" s="25"/>
      <c r="G18" s="25"/>
    </row>
    <row r="19" spans="1:12" s="166" customFormat="1" ht="15" x14ac:dyDescent="0.35">
      <c r="A19" s="368" t="s">
        <v>29</v>
      </c>
      <c r="B19" s="166" t="s">
        <v>346</v>
      </c>
      <c r="D19" s="369"/>
      <c r="E19" s="369"/>
      <c r="F19" s="369"/>
      <c r="G19" s="369"/>
    </row>
    <row r="20" spans="1:12" s="166" customFormat="1" ht="15" x14ac:dyDescent="0.35">
      <c r="A20" s="369"/>
      <c r="B20" s="166" t="s">
        <v>332</v>
      </c>
      <c r="D20" s="369"/>
      <c r="E20" s="369"/>
      <c r="F20" s="369"/>
      <c r="G20" s="371"/>
    </row>
    <row r="21" spans="1:12" s="166" customFormat="1" ht="15" customHeight="1" x14ac:dyDescent="0.35">
      <c r="A21" s="369"/>
      <c r="B21" s="758" t="s">
        <v>359</v>
      </c>
      <c r="C21" s="758"/>
      <c r="D21" s="758"/>
      <c r="E21" s="758"/>
      <c r="F21" s="758"/>
      <c r="G21" s="758"/>
      <c r="H21" s="758"/>
      <c r="I21" s="758"/>
      <c r="J21" s="758"/>
    </row>
    <row r="22" spans="1:12" s="166" customFormat="1" ht="15" x14ac:dyDescent="0.35">
      <c r="A22" s="369"/>
      <c r="B22" s="758"/>
      <c r="C22" s="758"/>
      <c r="D22" s="758"/>
      <c r="E22" s="758"/>
      <c r="F22" s="758"/>
      <c r="G22" s="758"/>
      <c r="H22" s="758"/>
      <c r="I22" s="758"/>
      <c r="J22" s="758"/>
    </row>
    <row r="23" spans="1:12" s="166" customFormat="1" ht="15" x14ac:dyDescent="0.35">
      <c r="B23" s="573" t="s">
        <v>1242</v>
      </c>
      <c r="D23" s="218"/>
      <c r="E23" s="218"/>
      <c r="F23" s="218"/>
      <c r="G23" s="218"/>
    </row>
    <row r="24" spans="1:12" s="166" customFormat="1" ht="15" x14ac:dyDescent="0.35">
      <c r="B24" s="573"/>
      <c r="D24" s="570"/>
      <c r="E24" s="570"/>
      <c r="F24" s="570"/>
      <c r="G24" s="570"/>
    </row>
    <row r="25" spans="1:12" s="166" customFormat="1" x14ac:dyDescent="0.35">
      <c r="A25" s="368" t="s">
        <v>30</v>
      </c>
      <c r="B25" s="741" t="s">
        <v>340</v>
      </c>
      <c r="C25" s="757"/>
      <c r="D25" s="757"/>
      <c r="E25" s="757"/>
      <c r="F25" s="757"/>
      <c r="G25" s="757"/>
      <c r="H25" s="334"/>
      <c r="I25" s="334"/>
      <c r="J25" s="334"/>
      <c r="K25" s="334"/>
      <c r="L25" s="334"/>
    </row>
    <row r="26" spans="1:12" s="166" customFormat="1" ht="15.75" x14ac:dyDescent="0.35">
      <c r="B26" s="160" t="s">
        <v>341</v>
      </c>
      <c r="C26" s="334"/>
      <c r="D26" s="334"/>
      <c r="E26" s="334"/>
      <c r="F26" s="334"/>
      <c r="G26" s="334"/>
      <c r="H26" s="334"/>
      <c r="I26" s="334"/>
      <c r="J26" s="334"/>
      <c r="K26" s="334"/>
      <c r="L26" s="334"/>
    </row>
    <row r="27" spans="1:12" s="370" customFormat="1" ht="13.5" x14ac:dyDescent="0.3"/>
  </sheetData>
  <mergeCells count="3">
    <mergeCell ref="C3:G3"/>
    <mergeCell ref="B21:J22"/>
    <mergeCell ref="B25:G25"/>
  </mergeCells>
  <hyperlinks>
    <hyperlink ref="B26" r:id="rId1" xr:uid="{E4BF3924-9966-4A4B-ACB5-23A25B13A6B8}"/>
    <hyperlink ref="A2" location="'Chapter 2'!A1" display="Back to Table of Contents" xr:uid="{828D1143-90BC-4A94-A5A4-8A362B439AD1}"/>
  </hyperlinks>
  <pageMargins left="0.7" right="0.7" top="0.75" bottom="0.75" header="0.3" footer="0.3"/>
  <pageSetup paperSize="9" scale="88" orientation="landscape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01184-FB75-4BCD-B618-145F4586A946}">
  <sheetPr>
    <tabColor theme="8" tint="0.39997558519241921"/>
    <pageSetUpPr fitToPage="1"/>
  </sheetPr>
  <dimension ref="A1:P32"/>
  <sheetViews>
    <sheetView showGridLines="0" zoomScaleNormal="100" workbookViewId="0">
      <pane ySplit="5" topLeftCell="A6" activePane="bottomLeft" state="frozen"/>
      <selection activeCell="A44" sqref="A44"/>
      <selection pane="bottomLeft" activeCell="A44" sqref="A44"/>
    </sheetView>
  </sheetViews>
  <sheetFormatPr defaultColWidth="9.140625" defaultRowHeight="16.5" x14ac:dyDescent="0.3"/>
  <cols>
    <col min="1" max="1" width="9.5703125" style="2" customWidth="1"/>
    <col min="2" max="2" width="22.7109375" style="2" customWidth="1"/>
    <col min="3" max="3" width="9.140625" style="17"/>
    <col min="4" max="5" width="9.140625" style="2"/>
    <col min="6" max="6" width="10.42578125" style="2" customWidth="1"/>
    <col min="7" max="16384" width="9.140625" style="2"/>
  </cols>
  <sheetData>
    <row r="1" spans="1:16" ht="18" x14ac:dyDescent="0.35">
      <c r="A1" s="3" t="s">
        <v>1338</v>
      </c>
      <c r="B1" s="3"/>
      <c r="C1" s="40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35"/>
    </row>
    <row r="2" spans="1:16" ht="18.75" x14ac:dyDescent="0.3">
      <c r="A2" s="160" t="s">
        <v>114</v>
      </c>
      <c r="B2" s="353"/>
      <c r="C2" s="410"/>
      <c r="D2" s="353"/>
      <c r="E2" s="353"/>
      <c r="F2" s="353"/>
    </row>
    <row r="3" spans="1:16" ht="18.75" x14ac:dyDescent="0.3">
      <c r="A3" s="160"/>
      <c r="B3" s="353"/>
      <c r="C3" s="411"/>
      <c r="D3" s="379"/>
      <c r="E3" s="379"/>
      <c r="F3" s="379"/>
    </row>
    <row r="4" spans="1:16" s="306" customFormat="1" x14ac:dyDescent="0.25">
      <c r="A4" s="354"/>
      <c r="B4" s="355"/>
      <c r="C4" s="412">
        <v>2003</v>
      </c>
      <c r="D4" s="356">
        <v>2008</v>
      </c>
      <c r="E4" s="356">
        <v>2009</v>
      </c>
      <c r="F4" s="356">
        <v>2010</v>
      </c>
      <c r="G4" s="356">
        <v>2011</v>
      </c>
      <c r="H4" s="356">
        <v>2012</v>
      </c>
      <c r="I4" s="356">
        <v>2013</v>
      </c>
      <c r="J4" s="19">
        <v>2014</v>
      </c>
      <c r="K4" s="356">
        <v>2015</v>
      </c>
      <c r="L4" s="356">
        <v>2016</v>
      </c>
      <c r="M4" s="356">
        <v>2017</v>
      </c>
      <c r="N4" s="356">
        <v>2018</v>
      </c>
      <c r="O4" s="373">
        <v>2019</v>
      </c>
    </row>
    <row r="5" spans="1:16" x14ac:dyDescent="0.3">
      <c r="A5" s="380" t="s">
        <v>28</v>
      </c>
      <c r="B5" s="379" t="s">
        <v>207</v>
      </c>
      <c r="C5" s="358" t="s">
        <v>23</v>
      </c>
      <c r="D5" s="358" t="s">
        <v>23</v>
      </c>
      <c r="E5" s="358" t="s">
        <v>23</v>
      </c>
      <c r="F5" s="358" t="s">
        <v>23</v>
      </c>
      <c r="G5" s="358" t="s">
        <v>23</v>
      </c>
      <c r="H5" s="358" t="s">
        <v>23</v>
      </c>
      <c r="I5" s="358" t="s">
        <v>23</v>
      </c>
      <c r="J5" s="295" t="s">
        <v>23</v>
      </c>
      <c r="K5" s="358" t="s">
        <v>23</v>
      </c>
      <c r="L5" s="358" t="s">
        <v>23</v>
      </c>
      <c r="M5" s="358" t="s">
        <v>23</v>
      </c>
      <c r="N5" s="358" t="s">
        <v>23</v>
      </c>
      <c r="O5" s="358" t="s">
        <v>23</v>
      </c>
    </row>
    <row r="6" spans="1:16" x14ac:dyDescent="0.3">
      <c r="A6" s="28"/>
      <c r="B6" s="28"/>
      <c r="C6" s="413"/>
      <c r="D6" s="359"/>
      <c r="E6" s="359"/>
      <c r="F6" s="359"/>
    </row>
    <row r="7" spans="1:16" x14ac:dyDescent="0.3">
      <c r="A7" s="380" t="s">
        <v>5</v>
      </c>
      <c r="B7" s="381" t="s">
        <v>203</v>
      </c>
      <c r="C7" s="435">
        <v>12</v>
      </c>
      <c r="D7" s="435">
        <v>14</v>
      </c>
      <c r="E7" s="435">
        <v>13</v>
      </c>
      <c r="F7" s="435">
        <v>17</v>
      </c>
      <c r="G7" s="435">
        <v>14</v>
      </c>
      <c r="H7" s="435">
        <v>17</v>
      </c>
      <c r="I7" s="435">
        <v>13</v>
      </c>
      <c r="J7" s="435">
        <v>16</v>
      </c>
      <c r="K7" s="435">
        <v>13</v>
      </c>
      <c r="L7" s="435">
        <v>12</v>
      </c>
      <c r="M7" s="435">
        <v>13</v>
      </c>
      <c r="N7" s="435">
        <v>16</v>
      </c>
      <c r="O7" s="435">
        <v>14</v>
      </c>
    </row>
    <row r="8" spans="1:16" x14ac:dyDescent="0.3">
      <c r="A8" s="365"/>
      <c r="B8" s="382" t="s">
        <v>158</v>
      </c>
      <c r="C8" s="436">
        <v>16</v>
      </c>
      <c r="D8" s="436">
        <v>14</v>
      </c>
      <c r="E8" s="436">
        <v>15</v>
      </c>
      <c r="F8" s="436">
        <v>18</v>
      </c>
      <c r="G8" s="436">
        <v>14</v>
      </c>
      <c r="H8" s="436">
        <v>18</v>
      </c>
      <c r="I8" s="436">
        <v>16</v>
      </c>
      <c r="J8" s="436">
        <v>17</v>
      </c>
      <c r="K8" s="436">
        <v>17</v>
      </c>
      <c r="L8" s="436">
        <v>16</v>
      </c>
      <c r="M8" s="436">
        <v>15</v>
      </c>
      <c r="N8" s="436">
        <v>17</v>
      </c>
      <c r="O8" s="436">
        <v>15</v>
      </c>
    </row>
    <row r="9" spans="1:16" x14ac:dyDescent="0.3">
      <c r="A9" s="381"/>
      <c r="B9" s="381" t="s">
        <v>159</v>
      </c>
      <c r="C9" s="435">
        <v>16</v>
      </c>
      <c r="D9" s="435">
        <v>17</v>
      </c>
      <c r="E9" s="435">
        <v>16</v>
      </c>
      <c r="F9" s="435">
        <v>15</v>
      </c>
      <c r="G9" s="435">
        <v>18</v>
      </c>
      <c r="H9" s="435">
        <v>13</v>
      </c>
      <c r="I9" s="435">
        <v>16</v>
      </c>
      <c r="J9" s="435">
        <v>18</v>
      </c>
      <c r="K9" s="435">
        <v>12</v>
      </c>
      <c r="L9" s="435">
        <v>18</v>
      </c>
      <c r="M9" s="435">
        <v>13</v>
      </c>
      <c r="N9" s="435">
        <v>15</v>
      </c>
      <c r="O9" s="435">
        <v>19</v>
      </c>
    </row>
    <row r="10" spans="1:16" x14ac:dyDescent="0.3">
      <c r="A10" s="382"/>
      <c r="B10" s="382" t="s">
        <v>160</v>
      </c>
      <c r="C10" s="436">
        <v>18</v>
      </c>
      <c r="D10" s="436">
        <v>18</v>
      </c>
      <c r="E10" s="436">
        <v>17</v>
      </c>
      <c r="F10" s="436">
        <v>17</v>
      </c>
      <c r="G10" s="436">
        <v>18</v>
      </c>
      <c r="H10" s="436">
        <v>21</v>
      </c>
      <c r="I10" s="436">
        <v>19</v>
      </c>
      <c r="J10" s="436">
        <v>17</v>
      </c>
      <c r="K10" s="436">
        <v>15</v>
      </c>
      <c r="L10" s="436">
        <v>18</v>
      </c>
      <c r="M10" s="436">
        <v>20</v>
      </c>
      <c r="N10" s="436">
        <v>16</v>
      </c>
      <c r="O10" s="436">
        <v>16</v>
      </c>
    </row>
    <row r="11" spans="1:16" x14ac:dyDescent="0.3">
      <c r="A11" s="381"/>
      <c r="B11" s="381" t="s">
        <v>204</v>
      </c>
      <c r="C11" s="435">
        <v>22</v>
      </c>
      <c r="D11" s="435">
        <v>19</v>
      </c>
      <c r="E11" s="435">
        <v>22</v>
      </c>
      <c r="F11" s="435">
        <v>19</v>
      </c>
      <c r="G11" s="435">
        <v>20</v>
      </c>
      <c r="H11" s="435">
        <v>19</v>
      </c>
      <c r="I11" s="435">
        <v>19</v>
      </c>
      <c r="J11" s="435">
        <v>26</v>
      </c>
      <c r="K11" s="435">
        <v>23</v>
      </c>
      <c r="L11" s="435">
        <v>17</v>
      </c>
      <c r="M11" s="435">
        <v>25</v>
      </c>
      <c r="N11" s="435">
        <v>17</v>
      </c>
      <c r="O11" s="435">
        <v>22</v>
      </c>
    </row>
    <row r="12" spans="1:16" x14ac:dyDescent="0.3">
      <c r="A12" s="28"/>
      <c r="B12" s="28"/>
      <c r="C12" s="437"/>
      <c r="D12" s="434"/>
      <c r="E12" s="434"/>
      <c r="F12" s="434"/>
      <c r="G12" s="438"/>
      <c r="H12" s="438"/>
      <c r="I12" s="438"/>
      <c r="J12" s="438"/>
      <c r="K12" s="438"/>
      <c r="L12" s="438"/>
      <c r="M12" s="438"/>
      <c r="N12" s="438"/>
      <c r="O12" s="438"/>
    </row>
    <row r="13" spans="1:16" x14ac:dyDescent="0.3">
      <c r="A13" s="380" t="s">
        <v>6</v>
      </c>
      <c r="B13" s="381" t="s">
        <v>203</v>
      </c>
      <c r="C13" s="435">
        <v>11</v>
      </c>
      <c r="D13" s="435">
        <v>15</v>
      </c>
      <c r="E13" s="435">
        <v>10</v>
      </c>
      <c r="F13" s="435">
        <v>10</v>
      </c>
      <c r="G13" s="435">
        <v>13</v>
      </c>
      <c r="H13" s="435">
        <v>9</v>
      </c>
      <c r="I13" s="435">
        <v>12</v>
      </c>
      <c r="J13" s="435">
        <v>13</v>
      </c>
      <c r="K13" s="435">
        <v>13</v>
      </c>
      <c r="L13" s="435">
        <v>13</v>
      </c>
      <c r="M13" s="435">
        <v>12</v>
      </c>
      <c r="N13" s="435">
        <v>12</v>
      </c>
      <c r="O13" s="435">
        <v>11</v>
      </c>
    </row>
    <row r="14" spans="1:16" x14ac:dyDescent="0.3">
      <c r="A14" s="365"/>
      <c r="B14" s="382" t="s">
        <v>158</v>
      </c>
      <c r="C14" s="436">
        <v>14</v>
      </c>
      <c r="D14" s="436">
        <v>15</v>
      </c>
      <c r="E14" s="436">
        <v>12</v>
      </c>
      <c r="F14" s="436">
        <v>14</v>
      </c>
      <c r="G14" s="436">
        <v>13</v>
      </c>
      <c r="H14" s="436">
        <v>15</v>
      </c>
      <c r="I14" s="436">
        <v>13</v>
      </c>
      <c r="J14" s="436">
        <v>12</v>
      </c>
      <c r="K14" s="436">
        <v>13</v>
      </c>
      <c r="L14" s="436">
        <v>13</v>
      </c>
      <c r="M14" s="436">
        <v>12</v>
      </c>
      <c r="N14" s="436">
        <v>14</v>
      </c>
      <c r="O14" s="436">
        <v>11</v>
      </c>
    </row>
    <row r="15" spans="1:16" x14ac:dyDescent="0.3">
      <c r="A15" s="381"/>
      <c r="B15" s="381" t="s">
        <v>159</v>
      </c>
      <c r="C15" s="435">
        <v>15</v>
      </c>
      <c r="D15" s="435">
        <v>17</v>
      </c>
      <c r="E15" s="435">
        <v>14</v>
      </c>
      <c r="F15" s="435">
        <v>13</v>
      </c>
      <c r="G15" s="435">
        <v>14</v>
      </c>
      <c r="H15" s="435">
        <v>16</v>
      </c>
      <c r="I15" s="435">
        <v>15</v>
      </c>
      <c r="J15" s="435">
        <v>13</v>
      </c>
      <c r="K15" s="435">
        <v>14</v>
      </c>
      <c r="L15" s="435">
        <v>14</v>
      </c>
      <c r="M15" s="435">
        <v>13</v>
      </c>
      <c r="N15" s="435">
        <v>17</v>
      </c>
      <c r="O15" s="435">
        <v>13</v>
      </c>
    </row>
    <row r="16" spans="1:16" x14ac:dyDescent="0.3">
      <c r="A16" s="382"/>
      <c r="B16" s="382" t="s">
        <v>160</v>
      </c>
      <c r="C16" s="436">
        <v>16</v>
      </c>
      <c r="D16" s="436">
        <v>16.110399999999998</v>
      </c>
      <c r="E16" s="436">
        <v>16</v>
      </c>
      <c r="F16" s="436">
        <v>18</v>
      </c>
      <c r="G16" s="436">
        <v>13</v>
      </c>
      <c r="H16" s="436">
        <v>17</v>
      </c>
      <c r="I16" s="436">
        <v>19</v>
      </c>
      <c r="J16" s="436">
        <v>14</v>
      </c>
      <c r="K16" s="436">
        <v>15</v>
      </c>
      <c r="L16" s="436">
        <v>15</v>
      </c>
      <c r="M16" s="436">
        <v>17</v>
      </c>
      <c r="N16" s="436">
        <v>16</v>
      </c>
      <c r="O16" s="436">
        <v>15</v>
      </c>
    </row>
    <row r="17" spans="1:15" x14ac:dyDescent="0.3">
      <c r="A17" s="381"/>
      <c r="B17" s="381" t="s">
        <v>204</v>
      </c>
      <c r="C17" s="435">
        <v>19</v>
      </c>
      <c r="D17" s="435">
        <v>19</v>
      </c>
      <c r="E17" s="435">
        <v>19</v>
      </c>
      <c r="F17" s="435">
        <v>17</v>
      </c>
      <c r="G17" s="435">
        <v>18</v>
      </c>
      <c r="H17" s="435">
        <v>25</v>
      </c>
      <c r="I17" s="435">
        <v>21</v>
      </c>
      <c r="J17" s="435">
        <v>19</v>
      </c>
      <c r="K17" s="435">
        <v>20</v>
      </c>
      <c r="L17" s="435">
        <v>20</v>
      </c>
      <c r="M17" s="435">
        <v>21</v>
      </c>
      <c r="N17" s="435">
        <v>21</v>
      </c>
      <c r="O17" s="435">
        <v>18</v>
      </c>
    </row>
    <row r="18" spans="1:15" x14ac:dyDescent="0.3">
      <c r="A18" s="25"/>
      <c r="B18" s="25"/>
      <c r="C18" s="439"/>
      <c r="D18" s="438"/>
      <c r="E18" s="438"/>
      <c r="F18" s="438"/>
      <c r="G18" s="438"/>
      <c r="H18" s="438"/>
      <c r="I18" s="438"/>
      <c r="J18" s="438"/>
      <c r="K18" s="438"/>
      <c r="L18" s="438"/>
      <c r="M18" s="438"/>
      <c r="N18" s="438"/>
      <c r="O18" s="438"/>
    </row>
    <row r="19" spans="1:15" x14ac:dyDescent="0.3">
      <c r="A19" s="380" t="s">
        <v>208</v>
      </c>
      <c r="B19" s="381" t="s">
        <v>203</v>
      </c>
      <c r="C19" s="435">
        <v>12</v>
      </c>
      <c r="D19" s="435">
        <v>14</v>
      </c>
      <c r="E19" s="435">
        <v>12</v>
      </c>
      <c r="F19" s="435">
        <v>13</v>
      </c>
      <c r="G19" s="435">
        <v>13</v>
      </c>
      <c r="H19" s="435">
        <v>13</v>
      </c>
      <c r="I19" s="435">
        <v>13</v>
      </c>
      <c r="J19" s="435">
        <v>14</v>
      </c>
      <c r="K19" s="435">
        <v>13</v>
      </c>
      <c r="L19" s="435">
        <v>12</v>
      </c>
      <c r="M19" s="435">
        <v>12</v>
      </c>
      <c r="N19" s="435">
        <v>14</v>
      </c>
      <c r="O19" s="435">
        <v>12</v>
      </c>
    </row>
    <row r="20" spans="1:15" x14ac:dyDescent="0.3">
      <c r="A20" s="365"/>
      <c r="B20" s="382" t="s">
        <v>158</v>
      </c>
      <c r="C20" s="436">
        <v>15</v>
      </c>
      <c r="D20" s="436">
        <v>14</v>
      </c>
      <c r="E20" s="436">
        <v>14</v>
      </c>
      <c r="F20" s="436">
        <v>16</v>
      </c>
      <c r="G20" s="436">
        <v>13</v>
      </c>
      <c r="H20" s="436">
        <v>17</v>
      </c>
      <c r="I20" s="436">
        <v>14</v>
      </c>
      <c r="J20" s="436">
        <v>14</v>
      </c>
      <c r="K20" s="436">
        <v>15</v>
      </c>
      <c r="L20" s="436">
        <v>14</v>
      </c>
      <c r="M20" s="436">
        <v>13</v>
      </c>
      <c r="N20" s="436">
        <v>15</v>
      </c>
      <c r="O20" s="436">
        <v>13</v>
      </c>
    </row>
    <row r="21" spans="1:15" x14ac:dyDescent="0.3">
      <c r="A21" s="381"/>
      <c r="B21" s="381" t="s">
        <v>159</v>
      </c>
      <c r="C21" s="435">
        <v>16</v>
      </c>
      <c r="D21" s="435">
        <v>17</v>
      </c>
      <c r="E21" s="435">
        <v>15</v>
      </c>
      <c r="F21" s="435">
        <v>14</v>
      </c>
      <c r="G21" s="435">
        <v>16</v>
      </c>
      <c r="H21" s="435">
        <v>15</v>
      </c>
      <c r="I21" s="435">
        <v>15</v>
      </c>
      <c r="J21" s="435">
        <v>15</v>
      </c>
      <c r="K21" s="435">
        <v>13</v>
      </c>
      <c r="L21" s="435">
        <v>16</v>
      </c>
      <c r="M21" s="435">
        <v>13</v>
      </c>
      <c r="N21" s="435">
        <v>16</v>
      </c>
      <c r="O21" s="435">
        <v>16</v>
      </c>
    </row>
    <row r="22" spans="1:15" x14ac:dyDescent="0.3">
      <c r="A22" s="382"/>
      <c r="B22" s="382" t="s">
        <v>160</v>
      </c>
      <c r="C22" s="436">
        <v>17</v>
      </c>
      <c r="D22" s="436">
        <v>17</v>
      </c>
      <c r="E22" s="436">
        <v>16</v>
      </c>
      <c r="F22" s="436">
        <v>17</v>
      </c>
      <c r="G22" s="436">
        <v>15</v>
      </c>
      <c r="H22" s="436">
        <v>19</v>
      </c>
      <c r="I22" s="436">
        <v>19</v>
      </c>
      <c r="J22" s="436">
        <v>15</v>
      </c>
      <c r="K22" s="436">
        <v>15</v>
      </c>
      <c r="L22" s="436">
        <v>16</v>
      </c>
      <c r="M22" s="436">
        <v>18</v>
      </c>
      <c r="N22" s="436">
        <v>16</v>
      </c>
      <c r="O22" s="436">
        <v>16</v>
      </c>
    </row>
    <row r="23" spans="1:15" x14ac:dyDescent="0.3">
      <c r="A23" s="381"/>
      <c r="B23" s="381" t="s">
        <v>204</v>
      </c>
      <c r="C23" s="435">
        <v>20</v>
      </c>
      <c r="D23" s="435">
        <v>19</v>
      </c>
      <c r="E23" s="435">
        <v>20</v>
      </c>
      <c r="F23" s="435">
        <v>18</v>
      </c>
      <c r="G23" s="435">
        <v>19</v>
      </c>
      <c r="H23" s="435">
        <v>23</v>
      </c>
      <c r="I23" s="435">
        <v>20</v>
      </c>
      <c r="J23" s="435">
        <v>23</v>
      </c>
      <c r="K23" s="435">
        <v>21</v>
      </c>
      <c r="L23" s="435">
        <v>19</v>
      </c>
      <c r="M23" s="435">
        <v>22</v>
      </c>
      <c r="N23" s="435">
        <v>19</v>
      </c>
      <c r="O23" s="435">
        <v>20</v>
      </c>
    </row>
    <row r="24" spans="1:15" x14ac:dyDescent="0.3">
      <c r="A24" s="25"/>
      <c r="B24" s="25"/>
      <c r="C24" s="414"/>
      <c r="D24" s="25"/>
      <c r="E24" s="25"/>
      <c r="F24" s="25"/>
    </row>
    <row r="25" spans="1:15" s="166" customFormat="1" ht="15" x14ac:dyDescent="0.35">
      <c r="A25" s="368" t="s">
        <v>29</v>
      </c>
      <c r="B25" s="166" t="s">
        <v>346</v>
      </c>
      <c r="C25" s="415"/>
      <c r="D25" s="369"/>
      <c r="E25" s="369"/>
      <c r="F25" s="369"/>
    </row>
    <row r="26" spans="1:15" s="166" customFormat="1" ht="15" x14ac:dyDescent="0.35">
      <c r="A26" s="369"/>
      <c r="B26" s="741" t="s">
        <v>360</v>
      </c>
      <c r="C26" s="741"/>
      <c r="D26" s="741"/>
      <c r="E26" s="741"/>
      <c r="F26" s="741"/>
      <c r="G26" s="741"/>
      <c r="H26" s="741"/>
      <c r="I26" s="741"/>
      <c r="J26" s="741"/>
    </row>
    <row r="27" spans="1:15" s="166" customFormat="1" ht="15" x14ac:dyDescent="0.35">
      <c r="A27" s="369"/>
      <c r="B27" s="741"/>
      <c r="C27" s="741"/>
      <c r="D27" s="741"/>
      <c r="E27" s="741"/>
      <c r="F27" s="741"/>
      <c r="G27" s="741"/>
      <c r="H27" s="741"/>
      <c r="I27" s="741"/>
      <c r="J27" s="741"/>
    </row>
    <row r="28" spans="1:15" s="166" customFormat="1" ht="15" x14ac:dyDescent="0.35">
      <c r="B28" s="573" t="s">
        <v>1242</v>
      </c>
      <c r="C28" s="416"/>
      <c r="D28" s="218"/>
      <c r="E28" s="218"/>
      <c r="F28" s="218"/>
    </row>
    <row r="29" spans="1:15" s="166" customFormat="1" ht="15" x14ac:dyDescent="0.35">
      <c r="B29" s="573"/>
      <c r="C29" s="416"/>
      <c r="D29" s="570"/>
      <c r="E29" s="570"/>
      <c r="F29" s="570"/>
    </row>
    <row r="30" spans="1:15" s="166" customFormat="1" ht="16.5" customHeight="1" x14ac:dyDescent="0.35">
      <c r="A30" s="368" t="s">
        <v>30</v>
      </c>
      <c r="B30" s="334" t="s">
        <v>1237</v>
      </c>
      <c r="C30" s="334"/>
      <c r="D30" s="334"/>
      <c r="E30" s="334"/>
      <c r="F30" s="334"/>
      <c r="G30" s="334"/>
      <c r="H30" s="334"/>
      <c r="I30" s="334"/>
      <c r="J30" s="334"/>
      <c r="K30" s="334"/>
    </row>
    <row r="31" spans="1:15" s="166" customFormat="1" ht="15.75" x14ac:dyDescent="0.35">
      <c r="B31" s="160" t="s">
        <v>1236</v>
      </c>
      <c r="C31" s="160"/>
      <c r="D31" s="160"/>
      <c r="E31" s="160"/>
      <c r="F31" s="160"/>
      <c r="G31" s="160"/>
      <c r="H31" s="160"/>
      <c r="I31" s="160"/>
      <c r="J31" s="334"/>
      <c r="K31" s="334"/>
    </row>
    <row r="32" spans="1:15" s="370" customFormat="1" ht="13.5" x14ac:dyDescent="0.3">
      <c r="C32" s="417"/>
    </row>
  </sheetData>
  <mergeCells count="1">
    <mergeCell ref="B26:J27"/>
  </mergeCells>
  <hyperlinks>
    <hyperlink ref="B31" r:id="rId1" xr:uid="{D8392147-2B4A-4ADC-9EC8-4D0A69C3181C}"/>
    <hyperlink ref="A2" location="'Chapter 2'!A1" display="Back to Table of Contents" xr:uid="{C9C867FF-426B-4165-B4E5-4BD895C48338}"/>
  </hyperlinks>
  <pageMargins left="0.7" right="0.7" top="0.75" bottom="0.75" header="0.3" footer="0.3"/>
  <pageSetup paperSize="9" scale="86" orientation="landscape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1FAB5-1996-45C3-9774-752676CF57AE}">
  <sheetPr>
    <tabColor theme="8" tint="0.39997558519241921"/>
    <pageSetUpPr fitToPage="1"/>
  </sheetPr>
  <dimension ref="A1:M13"/>
  <sheetViews>
    <sheetView showGridLines="0" workbookViewId="0">
      <selection activeCell="A44" sqref="A44"/>
    </sheetView>
  </sheetViews>
  <sheetFormatPr defaultRowHeight="15" x14ac:dyDescent="0.25"/>
  <cols>
    <col min="1" max="1" width="13.7109375" customWidth="1"/>
    <col min="2" max="2" width="17.42578125" customWidth="1"/>
    <col min="3" max="3" width="10.7109375" customWidth="1"/>
    <col min="7" max="7" width="11.140625" customWidth="1"/>
  </cols>
  <sheetData>
    <row r="1" spans="1:13" ht="18" x14ac:dyDescent="0.35">
      <c r="A1" s="3" t="s">
        <v>1291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4"/>
    </row>
    <row r="2" spans="1:13" ht="18.75" x14ac:dyDescent="0.3">
      <c r="A2" s="160" t="s">
        <v>114</v>
      </c>
      <c r="B2" s="353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s="1" customFormat="1" ht="18.75" x14ac:dyDescent="0.3">
      <c r="A3" s="160"/>
      <c r="B3" s="353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s="421" customFormat="1" ht="45" x14ac:dyDescent="0.25">
      <c r="A4" s="418"/>
      <c r="B4" s="419"/>
      <c r="C4" s="301" t="s">
        <v>376</v>
      </c>
      <c r="D4" s="301" t="s">
        <v>377</v>
      </c>
      <c r="E4" s="301" t="s">
        <v>378</v>
      </c>
      <c r="F4" s="301" t="s">
        <v>379</v>
      </c>
      <c r="G4" s="301" t="s">
        <v>380</v>
      </c>
      <c r="H4" s="420"/>
      <c r="I4" s="420"/>
      <c r="J4" s="420"/>
      <c r="K4" s="420"/>
      <c r="L4" s="420"/>
      <c r="M4" s="420"/>
    </row>
    <row r="5" spans="1:13" ht="16.5" x14ac:dyDescent="0.3">
      <c r="A5" s="357"/>
      <c r="B5" s="357"/>
      <c r="C5" s="358" t="s">
        <v>23</v>
      </c>
      <c r="D5" s="358" t="s">
        <v>23</v>
      </c>
      <c r="E5" s="358" t="s">
        <v>23</v>
      </c>
      <c r="F5" s="358" t="s">
        <v>23</v>
      </c>
      <c r="G5" s="358" t="s">
        <v>23</v>
      </c>
      <c r="H5" s="2"/>
      <c r="I5" s="2"/>
      <c r="J5" s="2"/>
      <c r="K5" s="2"/>
      <c r="L5" s="2"/>
      <c r="M5" s="2"/>
    </row>
    <row r="6" spans="1:13" ht="16.5" x14ac:dyDescent="0.3">
      <c r="A6" s="28"/>
      <c r="B6" s="28"/>
      <c r="C6" s="359"/>
      <c r="D6" s="359"/>
      <c r="E6" s="359"/>
      <c r="F6" s="359"/>
      <c r="G6" s="2"/>
      <c r="H6" s="2"/>
      <c r="I6" s="2"/>
      <c r="J6" s="2"/>
      <c r="K6" s="2"/>
      <c r="L6" s="2"/>
      <c r="M6" s="2"/>
    </row>
    <row r="7" spans="1:13" ht="16.5" x14ac:dyDescent="0.3">
      <c r="A7" s="422"/>
      <c r="B7" s="422" t="s">
        <v>381</v>
      </c>
      <c r="C7" s="340">
        <v>15.035225000000001</v>
      </c>
      <c r="D7" s="340">
        <v>13.329713999999999</v>
      </c>
      <c r="E7" s="340">
        <v>12.513075000000001</v>
      </c>
      <c r="F7" s="340">
        <v>12.135766</v>
      </c>
      <c r="G7" s="340">
        <v>11.284359</v>
      </c>
      <c r="H7" s="2"/>
      <c r="I7" s="2"/>
      <c r="J7" s="2"/>
      <c r="K7" s="2"/>
      <c r="L7" s="2"/>
      <c r="M7" s="2"/>
    </row>
    <row r="8" spans="1:13" ht="16.5" x14ac:dyDescent="0.3">
      <c r="A8" s="25"/>
      <c r="B8" s="25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16.5" x14ac:dyDescent="0.35">
      <c r="A9" s="423" t="s">
        <v>29</v>
      </c>
      <c r="B9" s="166" t="s">
        <v>352</v>
      </c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</row>
    <row r="10" spans="1:13" ht="16.5" x14ac:dyDescent="0.35">
      <c r="A10" s="424"/>
      <c r="B10" s="573" t="s">
        <v>1243</v>
      </c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</row>
    <row r="11" spans="1:13" s="1" customFormat="1" ht="16.5" x14ac:dyDescent="0.35">
      <c r="A11" s="424"/>
      <c r="B11" s="573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</row>
    <row r="12" spans="1:13" ht="16.5" x14ac:dyDescent="0.35">
      <c r="A12" s="423" t="s">
        <v>30</v>
      </c>
      <c r="B12" s="166" t="s">
        <v>382</v>
      </c>
      <c r="C12" s="334"/>
      <c r="D12" s="166"/>
      <c r="E12" s="166"/>
      <c r="F12" s="166"/>
      <c r="G12" s="166"/>
      <c r="H12" s="166"/>
      <c r="I12" s="166"/>
      <c r="J12" s="166"/>
      <c r="K12" s="166"/>
      <c r="L12" s="166"/>
      <c r="M12" s="166"/>
    </row>
    <row r="13" spans="1:13" ht="16.5" x14ac:dyDescent="0.35">
      <c r="A13" s="166"/>
      <c r="B13" s="182" t="s">
        <v>353</v>
      </c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</row>
  </sheetData>
  <phoneticPr fontId="105" type="noConversion"/>
  <hyperlinks>
    <hyperlink ref="B13" r:id="rId1" xr:uid="{91B49178-528A-4D9D-A12F-56437A8BCDEB}"/>
    <hyperlink ref="A2" location="'Chapter 2'!A1" display="Back to Table of Contents" xr:uid="{79C4AC2B-5D35-4E95-8B9B-57A48F820F38}"/>
  </hyperlinks>
  <pageMargins left="0.7" right="0.7" top="0.75" bottom="0.75" header="0.3" footer="0.3"/>
  <pageSetup paperSize="9" orientation="landscape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C070-26C0-4E27-82E1-F51EB2282153}">
  <sheetPr>
    <tabColor theme="2" tint="-0.249977111117893"/>
    <pageSetUpPr fitToPage="1"/>
  </sheetPr>
  <dimension ref="A1:N31"/>
  <sheetViews>
    <sheetView showGridLines="0" workbookViewId="0">
      <pane ySplit="4" topLeftCell="A5" activePane="bottomLeft" state="frozen"/>
      <selection activeCell="A44" sqref="A44"/>
      <selection pane="bottomLeft" activeCell="A44" sqref="A44"/>
    </sheetView>
  </sheetViews>
  <sheetFormatPr defaultColWidth="9.140625" defaultRowHeight="15" x14ac:dyDescent="0.3"/>
  <cols>
    <col min="1" max="1" width="10.42578125" style="107" customWidth="1"/>
    <col min="2" max="2" width="23.28515625" style="107" bestFit="1" customWidth="1"/>
    <col min="3" max="3" width="17.140625" style="107" customWidth="1"/>
    <col min="4" max="5" width="15.28515625" style="107" bestFit="1" customWidth="1"/>
    <col min="6" max="7" width="9.140625" style="107"/>
    <col min="8" max="8" width="9.42578125" style="107" bestFit="1" customWidth="1"/>
    <col min="9" max="16384" width="9.140625" style="107"/>
  </cols>
  <sheetData>
    <row r="1" spans="1:14" s="383" customFormat="1" ht="18" x14ac:dyDescent="0.35">
      <c r="A1" s="104" t="s">
        <v>1292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4" x14ac:dyDescent="0.3">
      <c r="A2" s="160" t="s">
        <v>114</v>
      </c>
    </row>
    <row r="3" spans="1:14" x14ac:dyDescent="0.3">
      <c r="A3" s="108"/>
      <c r="B3" s="109"/>
      <c r="C3" s="384"/>
      <c r="D3" s="384"/>
      <c r="E3" s="384"/>
    </row>
    <row r="4" spans="1:14" s="388" customFormat="1" ht="48.75" customHeight="1" thickBot="1" x14ac:dyDescent="0.3">
      <c r="A4" s="385" t="s">
        <v>361</v>
      </c>
      <c r="B4" s="386" t="s">
        <v>165</v>
      </c>
      <c r="C4" s="387" t="s">
        <v>1195</v>
      </c>
      <c r="D4" s="387" t="s">
        <v>1196</v>
      </c>
      <c r="E4" s="387" t="s">
        <v>1197</v>
      </c>
    </row>
    <row r="5" spans="1:14" ht="15.75" thickTop="1" x14ac:dyDescent="0.3">
      <c r="A5" s="199" t="s">
        <v>0</v>
      </c>
      <c r="B5" s="187" t="s">
        <v>166</v>
      </c>
      <c r="C5" s="389">
        <v>5592.3540432800401</v>
      </c>
      <c r="D5" s="389">
        <v>1653.9585347688801</v>
      </c>
      <c r="E5" s="389">
        <v>586.49241783468199</v>
      </c>
    </row>
    <row r="6" spans="1:14" x14ac:dyDescent="0.3">
      <c r="A6" s="199" t="s">
        <v>0</v>
      </c>
      <c r="B6" s="187" t="s">
        <v>167</v>
      </c>
      <c r="C6" s="389">
        <v>5542.8649317298696</v>
      </c>
      <c r="D6" s="389">
        <v>1590.3304318403</v>
      </c>
      <c r="E6" s="389">
        <v>576.19362822201299</v>
      </c>
    </row>
    <row r="7" spans="1:14" x14ac:dyDescent="0.3">
      <c r="A7" s="199" t="s">
        <v>0</v>
      </c>
      <c r="B7" s="187" t="s">
        <v>168</v>
      </c>
      <c r="C7" s="389">
        <v>5539.9437739366504</v>
      </c>
      <c r="D7" s="389">
        <v>1501.6585113675501</v>
      </c>
      <c r="E7" s="389">
        <v>559.83464488315303</v>
      </c>
    </row>
    <row r="8" spans="1:14" x14ac:dyDescent="0.3">
      <c r="A8" s="199" t="s">
        <v>0</v>
      </c>
      <c r="B8" s="187" t="s">
        <v>169</v>
      </c>
      <c r="C8" s="389">
        <v>5844.2775954061199</v>
      </c>
      <c r="D8" s="389">
        <v>1813.6655564416201</v>
      </c>
      <c r="E8" s="389">
        <v>626.22437719311404</v>
      </c>
    </row>
    <row r="9" spans="1:14" x14ac:dyDescent="0.3">
      <c r="A9" s="199" t="s">
        <v>0</v>
      </c>
      <c r="B9" s="187" t="s">
        <v>170</v>
      </c>
      <c r="C9" s="389">
        <v>5819.9887612594403</v>
      </c>
      <c r="D9" s="389">
        <v>1739.69226302216</v>
      </c>
      <c r="E9" s="389">
        <v>625.42880773010995</v>
      </c>
    </row>
    <row r="10" spans="1:14" x14ac:dyDescent="0.3">
      <c r="A10" s="199" t="s">
        <v>0</v>
      </c>
      <c r="B10" s="187" t="s">
        <v>171</v>
      </c>
      <c r="C10" s="389">
        <v>5434.9487834381498</v>
      </c>
      <c r="D10" s="389">
        <v>1495.9359899390899</v>
      </c>
      <c r="E10" s="389">
        <v>567.39916821447696</v>
      </c>
    </row>
    <row r="11" spans="1:14" x14ac:dyDescent="0.3">
      <c r="A11" s="199" t="s">
        <v>0</v>
      </c>
      <c r="B11" s="187" t="s">
        <v>172</v>
      </c>
      <c r="C11" s="389">
        <v>5407.6406066378804</v>
      </c>
      <c r="D11" s="389">
        <v>1539.51036585049</v>
      </c>
      <c r="E11" s="389">
        <v>586.70691968362905</v>
      </c>
    </row>
    <row r="12" spans="1:14" x14ac:dyDescent="0.3">
      <c r="A12" s="199" t="s">
        <v>0</v>
      </c>
      <c r="B12" s="187" t="s">
        <v>173</v>
      </c>
      <c r="C12" s="389">
        <v>5595.9075822838304</v>
      </c>
      <c r="D12" s="389">
        <v>1614.9367134204999</v>
      </c>
      <c r="E12" s="389">
        <v>600.919233563533</v>
      </c>
    </row>
    <row r="13" spans="1:14" x14ac:dyDescent="0.3">
      <c r="A13" s="199" t="s">
        <v>0</v>
      </c>
      <c r="B13" s="187" t="s">
        <v>174</v>
      </c>
      <c r="C13" s="389">
        <v>5541.6163258144798</v>
      </c>
      <c r="D13" s="389">
        <v>1685.23645625786</v>
      </c>
      <c r="E13" s="389">
        <v>610.47017915029096</v>
      </c>
    </row>
    <row r="14" spans="1:14" x14ac:dyDescent="0.3">
      <c r="A14" s="126" t="s">
        <v>0</v>
      </c>
      <c r="B14" s="126"/>
      <c r="C14" s="390">
        <v>5571.14667131224</v>
      </c>
      <c r="D14" s="390">
        <v>1607.2325654563399</v>
      </c>
      <c r="E14" s="390">
        <v>589.75832869078704</v>
      </c>
    </row>
    <row r="15" spans="1:14" x14ac:dyDescent="0.3">
      <c r="A15" s="126" t="s">
        <v>1</v>
      </c>
      <c r="B15" s="126"/>
      <c r="C15" s="390">
        <v>5557.6972413986005</v>
      </c>
      <c r="D15" s="390">
        <v>1782.6006193389101</v>
      </c>
      <c r="E15" s="390">
        <v>1231.5635653842901</v>
      </c>
    </row>
    <row r="16" spans="1:14" x14ac:dyDescent="0.3">
      <c r="A16" s="126" t="s">
        <v>2</v>
      </c>
      <c r="B16" s="126"/>
      <c r="C16" s="390">
        <v>5318.5765313924203</v>
      </c>
      <c r="D16" s="390">
        <v>1787.45775036601</v>
      </c>
      <c r="E16" s="390">
        <v>804.71700886414396</v>
      </c>
    </row>
    <row r="17" spans="1:7" x14ac:dyDescent="0.3">
      <c r="A17" s="126" t="s">
        <v>3</v>
      </c>
      <c r="B17" s="126"/>
      <c r="C17" s="390">
        <v>5151.1444403232299</v>
      </c>
      <c r="D17" s="390">
        <v>1726.2677811296801</v>
      </c>
      <c r="E17" s="390">
        <v>660.22379540288205</v>
      </c>
    </row>
    <row r="18" spans="1:7" x14ac:dyDescent="0.3">
      <c r="A18" s="391" t="s">
        <v>4</v>
      </c>
      <c r="B18" s="392"/>
      <c r="C18" s="393">
        <v>5545.6902279135202</v>
      </c>
      <c r="D18" s="393">
        <v>1635.04124173224</v>
      </c>
      <c r="E18" s="393">
        <v>658.48313794723697</v>
      </c>
      <c r="G18" s="526"/>
    </row>
    <row r="19" spans="1:7" s="145" customFormat="1" x14ac:dyDescent="0.3">
      <c r="A19" s="394"/>
      <c r="B19" s="395"/>
      <c r="C19" s="395"/>
      <c r="D19" s="395"/>
      <c r="E19" s="396"/>
    </row>
    <row r="20" spans="1:7" s="184" customFormat="1" x14ac:dyDescent="0.35">
      <c r="A20" s="186" t="s">
        <v>29</v>
      </c>
      <c r="B20" s="183" t="s">
        <v>187</v>
      </c>
      <c r="C20" s="183"/>
      <c r="D20" s="183"/>
      <c r="E20" s="183"/>
    </row>
    <row r="21" spans="1:7" s="184" customFormat="1" x14ac:dyDescent="0.35">
      <c r="A21" s="183"/>
      <c r="B21" s="183" t="s">
        <v>362</v>
      </c>
      <c r="C21" s="183"/>
      <c r="D21" s="183"/>
      <c r="E21" s="183"/>
    </row>
    <row r="22" spans="1:7" s="184" customFormat="1" x14ac:dyDescent="0.35">
      <c r="A22" s="183"/>
      <c r="B22" s="183" t="s">
        <v>155</v>
      </c>
      <c r="C22" s="183"/>
      <c r="D22" s="183"/>
      <c r="E22" s="183"/>
    </row>
    <row r="23" spans="1:7" s="184" customFormat="1" x14ac:dyDescent="0.35">
      <c r="A23" s="183"/>
      <c r="B23" s="183" t="s">
        <v>363</v>
      </c>
      <c r="C23" s="183"/>
      <c r="D23" s="183"/>
      <c r="E23" s="183"/>
    </row>
    <row r="24" spans="1:7" s="184" customFormat="1" x14ac:dyDescent="0.35">
      <c r="A24" s="183"/>
      <c r="B24" s="183" t="s">
        <v>364</v>
      </c>
      <c r="C24" s="183"/>
      <c r="D24" s="183"/>
      <c r="E24" s="183"/>
    </row>
    <row r="25" spans="1:7" s="184" customFormat="1" x14ac:dyDescent="0.35">
      <c r="A25" s="183"/>
      <c r="B25" s="645" t="s">
        <v>1363</v>
      </c>
      <c r="C25" s="645"/>
      <c r="D25" s="645"/>
      <c r="E25" s="645"/>
    </row>
    <row r="26" spans="1:7" s="184" customFormat="1" ht="7.5" customHeight="1" x14ac:dyDescent="0.35">
      <c r="A26" s="185"/>
      <c r="B26" s="183"/>
      <c r="C26" s="183"/>
      <c r="D26" s="183"/>
      <c r="E26" s="183"/>
    </row>
    <row r="27" spans="1:7" s="184" customFormat="1" x14ac:dyDescent="0.35">
      <c r="A27" s="186" t="s">
        <v>30</v>
      </c>
      <c r="B27" s="183" t="s">
        <v>1191</v>
      </c>
      <c r="C27" s="183"/>
      <c r="D27" s="183"/>
      <c r="E27" s="182" t="s">
        <v>186</v>
      </c>
    </row>
    <row r="28" spans="1:7" s="148" customFormat="1" x14ac:dyDescent="0.35">
      <c r="A28" s="149"/>
      <c r="B28" s="147" t="s">
        <v>1192</v>
      </c>
      <c r="C28" s="183"/>
      <c r="D28" s="183"/>
      <c r="E28" s="183" t="s">
        <v>287</v>
      </c>
    </row>
    <row r="29" spans="1:7" s="148" customFormat="1" ht="13.5" x14ac:dyDescent="0.3">
      <c r="A29" s="149"/>
      <c r="B29" s="148" t="s">
        <v>1193</v>
      </c>
      <c r="C29" s="150"/>
      <c r="D29" s="150"/>
      <c r="E29" s="147"/>
    </row>
    <row r="30" spans="1:7" s="148" customFormat="1" ht="13.5" x14ac:dyDescent="0.3"/>
    <row r="31" spans="1:7" s="148" customFormat="1" ht="13.5" x14ac:dyDescent="0.3"/>
  </sheetData>
  <autoFilter ref="A4:E4" xr:uid="{00000000-0009-0000-0000-00002F000000}"/>
  <hyperlinks>
    <hyperlink ref="E27" r:id="rId1" xr:uid="{A7A77F0B-54AC-4236-A3ED-96E4A465DE68}"/>
    <hyperlink ref="A2" location="'Chapter 2'!A1" display="Back to Table of Contents" xr:uid="{C37008B2-B094-402D-B03E-772887CDA700}"/>
  </hyperlinks>
  <pageMargins left="0.7" right="0.7" top="0.75" bottom="0.75" header="0.3" footer="0.3"/>
  <pageSetup paperSize="9" scale="80" orientation="landscape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46219-5FEA-4984-89EA-4365267E089E}">
  <sheetPr>
    <tabColor theme="2" tint="-0.249977111117893"/>
    <pageSetUpPr fitToPage="1"/>
  </sheetPr>
  <dimension ref="A1:O82"/>
  <sheetViews>
    <sheetView showGridLines="0" workbookViewId="0">
      <pane ySplit="4" topLeftCell="A5" activePane="bottomLeft" state="frozen"/>
      <selection activeCell="A44" sqref="A44"/>
      <selection pane="bottomLeft" activeCell="A2" sqref="A2"/>
    </sheetView>
  </sheetViews>
  <sheetFormatPr defaultColWidth="9.140625" defaultRowHeight="15" x14ac:dyDescent="0.3"/>
  <cols>
    <col min="1" max="1" width="7.7109375" style="107" customWidth="1"/>
    <col min="2" max="2" width="8.140625" style="107" customWidth="1"/>
    <col min="3" max="3" width="16.5703125" style="107" customWidth="1"/>
    <col min="4" max="4" width="15.140625" style="107" customWidth="1"/>
    <col min="5" max="5" width="15.42578125" style="107" bestFit="1" customWidth="1"/>
    <col min="6" max="6" width="17.42578125" style="107" bestFit="1" customWidth="1"/>
    <col min="7" max="7" width="15.42578125" style="107" bestFit="1" customWidth="1"/>
    <col min="8" max="8" width="17.42578125" style="107" bestFit="1" customWidth="1"/>
    <col min="9" max="9" width="15.42578125" style="107" bestFit="1" customWidth="1"/>
    <col min="10" max="10" width="4.85546875" style="107" customWidth="1"/>
    <col min="11" max="11" width="9.140625" style="107"/>
    <col min="12" max="12" width="9.42578125" style="107" bestFit="1" customWidth="1"/>
    <col min="13" max="16384" width="9.140625" style="107"/>
  </cols>
  <sheetData>
    <row r="1" spans="1:12" s="383" customFormat="1" ht="18" x14ac:dyDescent="0.35">
      <c r="A1" s="104" t="s">
        <v>1293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r="2" spans="1:12" x14ac:dyDescent="0.3">
      <c r="A2" s="160" t="s">
        <v>114</v>
      </c>
    </row>
    <row r="3" spans="1:12" x14ac:dyDescent="0.3">
      <c r="A3" s="108"/>
      <c r="B3" s="108"/>
      <c r="C3" s="109"/>
      <c r="D3" s="759"/>
      <c r="E3" s="759"/>
      <c r="F3" s="759"/>
      <c r="G3" s="759"/>
      <c r="H3" s="759"/>
      <c r="I3" s="759"/>
    </row>
    <row r="4" spans="1:12" s="388" customFormat="1" ht="46.5" customHeight="1" thickBot="1" x14ac:dyDescent="0.3">
      <c r="A4" s="386" t="s">
        <v>115</v>
      </c>
      <c r="B4" s="385" t="s">
        <v>116</v>
      </c>
      <c r="C4" s="565"/>
      <c r="D4" s="552" t="s">
        <v>1225</v>
      </c>
      <c r="E4" s="553" t="s">
        <v>1195</v>
      </c>
      <c r="F4" s="552" t="s">
        <v>1226</v>
      </c>
      <c r="G4" s="553" t="s">
        <v>1196</v>
      </c>
      <c r="H4" s="552" t="s">
        <v>1227</v>
      </c>
      <c r="I4" s="553" t="s">
        <v>1197</v>
      </c>
    </row>
    <row r="5" spans="1:12" ht="15.75" thickTop="1" x14ac:dyDescent="0.3">
      <c r="A5" s="113" t="s">
        <v>117</v>
      </c>
      <c r="B5" s="114"/>
      <c r="C5" s="115"/>
      <c r="D5" s="541">
        <v>523199456.30234402</v>
      </c>
      <c r="E5" s="554">
        <v>6431.5690452440804</v>
      </c>
      <c r="F5" s="541">
        <v>197219449.807753</v>
      </c>
      <c r="G5" s="554">
        <v>2421.0234525493102</v>
      </c>
      <c r="H5" s="541">
        <v>101474558.48176999</v>
      </c>
      <c r="I5" s="554">
        <v>1240.262949874</v>
      </c>
      <c r="K5" s="526"/>
    </row>
    <row r="6" spans="1:12" x14ac:dyDescent="0.3">
      <c r="A6" s="116" t="s">
        <v>118</v>
      </c>
      <c r="B6" s="117"/>
      <c r="C6" s="118"/>
      <c r="D6" s="542">
        <v>94819275.713753894</v>
      </c>
      <c r="E6" s="555">
        <v>6428.5442557463002</v>
      </c>
      <c r="F6" s="542">
        <v>37982643.753331698</v>
      </c>
      <c r="G6" s="555">
        <v>2459.7351144355598</v>
      </c>
      <c r="H6" s="542">
        <v>13456009.7217001</v>
      </c>
      <c r="I6" s="555">
        <v>978.80517578653405</v>
      </c>
      <c r="K6" s="526"/>
      <c r="L6" s="119"/>
    </row>
    <row r="7" spans="1:12" x14ac:dyDescent="0.3">
      <c r="A7" s="192" t="s">
        <v>118</v>
      </c>
      <c r="B7" s="120" t="s">
        <v>1205</v>
      </c>
      <c r="C7" s="121"/>
      <c r="D7" s="543">
        <v>289435.58328240301</v>
      </c>
      <c r="E7" s="556">
        <v>7244.84226216141</v>
      </c>
      <c r="F7" s="543">
        <v>109566.595483803</v>
      </c>
      <c r="G7" s="556">
        <v>2529.4429900908799</v>
      </c>
      <c r="H7" s="543">
        <v>39915.496245905699</v>
      </c>
      <c r="I7" s="556">
        <v>994.34972429973902</v>
      </c>
      <c r="K7" s="526"/>
    </row>
    <row r="8" spans="1:12" x14ac:dyDescent="0.3">
      <c r="A8" s="192" t="s">
        <v>118</v>
      </c>
      <c r="B8" s="120" t="s">
        <v>1206</v>
      </c>
      <c r="C8" s="121"/>
      <c r="D8" s="543">
        <v>7068.17039350512</v>
      </c>
      <c r="E8" s="556">
        <v>5118.99233122239</v>
      </c>
      <c r="F8" s="543">
        <v>2355.0857331576699</v>
      </c>
      <c r="G8" s="556">
        <v>1702.0397967149499</v>
      </c>
      <c r="H8" s="543">
        <v>884.91285589957795</v>
      </c>
      <c r="I8" s="556">
        <v>671.23923161463097</v>
      </c>
      <c r="K8" s="526"/>
    </row>
    <row r="9" spans="1:12" x14ac:dyDescent="0.3">
      <c r="A9" s="192" t="s">
        <v>118</v>
      </c>
      <c r="B9" s="120" t="s">
        <v>119</v>
      </c>
      <c r="C9" s="121"/>
      <c r="D9" s="543">
        <v>1058981.20761344</v>
      </c>
      <c r="E9" s="556">
        <v>6271.11210888188</v>
      </c>
      <c r="F9" s="543">
        <v>306973.62128905702</v>
      </c>
      <c r="G9" s="556">
        <v>1788.05848503022</v>
      </c>
      <c r="H9" s="543">
        <v>130631.789279537</v>
      </c>
      <c r="I9" s="556">
        <v>827.67758987944205</v>
      </c>
      <c r="K9" s="526"/>
    </row>
    <row r="10" spans="1:12" x14ac:dyDescent="0.3">
      <c r="A10" s="192" t="s">
        <v>118</v>
      </c>
      <c r="B10" s="120" t="s">
        <v>1207</v>
      </c>
      <c r="C10" s="121"/>
      <c r="D10" s="543">
        <v>1101142.6125996399</v>
      </c>
      <c r="E10" s="556">
        <v>7056.4432853927901</v>
      </c>
      <c r="F10" s="543">
        <v>580376.70806615194</v>
      </c>
      <c r="G10" s="556">
        <v>3619.9128400640002</v>
      </c>
      <c r="H10" s="543">
        <v>192843.935084486</v>
      </c>
      <c r="I10" s="556">
        <v>1304.9789264999999</v>
      </c>
      <c r="K10" s="526"/>
    </row>
    <row r="11" spans="1:12" x14ac:dyDescent="0.3">
      <c r="A11" s="192" t="s">
        <v>118</v>
      </c>
      <c r="B11" s="120" t="s">
        <v>120</v>
      </c>
      <c r="C11" s="121"/>
      <c r="D11" s="543">
        <v>1182980.92864607</v>
      </c>
      <c r="E11" s="556">
        <v>5603.3075783497598</v>
      </c>
      <c r="F11" s="543">
        <v>407559.97921475599</v>
      </c>
      <c r="G11" s="556">
        <v>1878.3743733235301</v>
      </c>
      <c r="H11" s="543">
        <v>138000.314768315</v>
      </c>
      <c r="I11" s="556">
        <v>697.00272990175199</v>
      </c>
      <c r="K11" s="526"/>
    </row>
    <row r="12" spans="1:12" x14ac:dyDescent="0.3">
      <c r="A12" s="192" t="s">
        <v>118</v>
      </c>
      <c r="B12" s="120" t="s">
        <v>1208</v>
      </c>
      <c r="C12" s="121"/>
      <c r="D12" s="543">
        <v>423873.29542087403</v>
      </c>
      <c r="E12" s="556">
        <v>7338.7247997296899</v>
      </c>
      <c r="F12" s="543">
        <v>181696.223309672</v>
      </c>
      <c r="G12" s="556">
        <v>3059.85014738872</v>
      </c>
      <c r="H12" s="543">
        <v>84587.416580122605</v>
      </c>
      <c r="I12" s="556">
        <v>1510.8800903617</v>
      </c>
      <c r="K12" s="526"/>
    </row>
    <row r="13" spans="1:12" x14ac:dyDescent="0.3">
      <c r="A13" s="192" t="s">
        <v>118</v>
      </c>
      <c r="B13" s="120" t="s">
        <v>1209</v>
      </c>
      <c r="C13" s="121"/>
      <c r="D13" s="543">
        <v>1003030.47812315</v>
      </c>
      <c r="E13" s="556">
        <v>7425.7625388369697</v>
      </c>
      <c r="F13" s="543">
        <v>444797.31577448797</v>
      </c>
      <c r="G13" s="556">
        <v>3027.1103342557199</v>
      </c>
      <c r="H13" s="543">
        <v>211509.88119160099</v>
      </c>
      <c r="I13" s="556">
        <v>1605.1918910556201</v>
      </c>
      <c r="K13" s="526"/>
    </row>
    <row r="14" spans="1:12" x14ac:dyDescent="0.3">
      <c r="A14" s="192" t="s">
        <v>118</v>
      </c>
      <c r="B14" s="120" t="s">
        <v>1210</v>
      </c>
      <c r="C14" s="121"/>
      <c r="D14" s="543">
        <v>561124.895822322</v>
      </c>
      <c r="E14" s="556">
        <v>6732.1209380493501</v>
      </c>
      <c r="F14" s="543">
        <v>255390.377516362</v>
      </c>
      <c r="G14" s="556">
        <v>2912.8134422082899</v>
      </c>
      <c r="H14" s="543">
        <v>81663.537438908301</v>
      </c>
      <c r="I14" s="556">
        <v>1026.05123843914</v>
      </c>
      <c r="K14" s="526"/>
    </row>
    <row r="15" spans="1:12" x14ac:dyDescent="0.3">
      <c r="A15" s="192" t="s">
        <v>118</v>
      </c>
      <c r="B15" s="120" t="s">
        <v>1211</v>
      </c>
      <c r="C15" s="121"/>
      <c r="D15" s="543">
        <v>97824.496421929405</v>
      </c>
      <c r="E15" s="556">
        <v>5136.8041088657901</v>
      </c>
      <c r="F15" s="543">
        <v>30065.353174693199</v>
      </c>
      <c r="G15" s="556">
        <v>1545.45529688803</v>
      </c>
      <c r="H15" s="543">
        <v>12405.0261670705</v>
      </c>
      <c r="I15" s="556">
        <v>681.99286375967301</v>
      </c>
      <c r="K15" s="526"/>
    </row>
    <row r="16" spans="1:12" x14ac:dyDescent="0.3">
      <c r="A16" s="192" t="s">
        <v>118</v>
      </c>
      <c r="B16" s="120" t="s">
        <v>1212</v>
      </c>
      <c r="C16" s="121"/>
      <c r="D16" s="543">
        <v>1531928.8827780101</v>
      </c>
      <c r="E16" s="556">
        <v>7786.19735710444</v>
      </c>
      <c r="F16" s="543">
        <v>715298.26477178</v>
      </c>
      <c r="G16" s="556">
        <v>3406.01423498551</v>
      </c>
      <c r="H16" s="543">
        <v>192927.94663331099</v>
      </c>
      <c r="I16" s="556">
        <v>1026.7613470779099</v>
      </c>
      <c r="K16" s="526"/>
    </row>
    <row r="17" spans="1:11" x14ac:dyDescent="0.3">
      <c r="A17" s="192" t="s">
        <v>118</v>
      </c>
      <c r="B17" s="120" t="s">
        <v>121</v>
      </c>
      <c r="C17" s="121"/>
      <c r="D17" s="543">
        <v>619142.16167392395</v>
      </c>
      <c r="E17" s="556">
        <v>5751.50094939459</v>
      </c>
      <c r="F17" s="543">
        <v>195074.314869886</v>
      </c>
      <c r="G17" s="556">
        <v>1762.9584990605799</v>
      </c>
      <c r="H17" s="543">
        <v>71554.010344031194</v>
      </c>
      <c r="I17" s="556">
        <v>719.85516633889301</v>
      </c>
      <c r="K17" s="526"/>
    </row>
    <row r="18" spans="1:11" x14ac:dyDescent="0.3">
      <c r="A18" s="193" t="s">
        <v>118</v>
      </c>
      <c r="B18" s="122" t="s">
        <v>1213</v>
      </c>
      <c r="C18" s="123"/>
      <c r="D18" s="544">
        <v>197417.05039692001</v>
      </c>
      <c r="E18" s="557">
        <v>7881.9939196996702</v>
      </c>
      <c r="F18" s="544">
        <v>117113.06399243401</v>
      </c>
      <c r="G18" s="557">
        <v>4319.6480690458802</v>
      </c>
      <c r="H18" s="544">
        <v>18954.794015507701</v>
      </c>
      <c r="I18" s="557">
        <v>869.414473450777</v>
      </c>
      <c r="K18" s="526"/>
    </row>
    <row r="19" spans="1:11" x14ac:dyDescent="0.3">
      <c r="A19" s="193" t="s">
        <v>118</v>
      </c>
      <c r="B19" s="122" t="s">
        <v>122</v>
      </c>
      <c r="C19" s="123"/>
      <c r="D19" s="544">
        <v>641021.26969904697</v>
      </c>
      <c r="E19" s="557">
        <v>5620.2318939635197</v>
      </c>
      <c r="F19" s="544">
        <v>221923.46097059699</v>
      </c>
      <c r="G19" s="557">
        <v>1875.69428154401</v>
      </c>
      <c r="H19" s="544">
        <v>92719.192781471997</v>
      </c>
      <c r="I19" s="557">
        <v>904.92668041010904</v>
      </c>
      <c r="K19" s="526"/>
    </row>
    <row r="20" spans="1:11" x14ac:dyDescent="0.3">
      <c r="A20" s="193" t="s">
        <v>118</v>
      </c>
      <c r="B20" s="122" t="s">
        <v>123</v>
      </c>
      <c r="C20" s="123"/>
      <c r="D20" s="544">
        <v>6778416.7228640402</v>
      </c>
      <c r="E20" s="557">
        <v>5377.6307642182301</v>
      </c>
      <c r="F20" s="544">
        <v>2101933.6463771602</v>
      </c>
      <c r="G20" s="557">
        <v>1621.9500270939</v>
      </c>
      <c r="H20" s="544">
        <v>741737.80829331395</v>
      </c>
      <c r="I20" s="557">
        <v>635.01586452897698</v>
      </c>
      <c r="K20" s="526"/>
    </row>
    <row r="21" spans="1:11" x14ac:dyDescent="0.3">
      <c r="A21" s="193" t="s">
        <v>118</v>
      </c>
      <c r="B21" s="122" t="s">
        <v>124</v>
      </c>
      <c r="C21" s="123"/>
      <c r="D21" s="544">
        <v>10170286.0970733</v>
      </c>
      <c r="E21" s="557">
        <v>5773.4593965210897</v>
      </c>
      <c r="F21" s="544">
        <v>3646985.2975753099</v>
      </c>
      <c r="G21" s="557">
        <v>1995.1498262898499</v>
      </c>
      <c r="H21" s="544">
        <v>1317687.5020592101</v>
      </c>
      <c r="I21" s="557">
        <v>796.14754992371297</v>
      </c>
      <c r="K21" s="526"/>
    </row>
    <row r="22" spans="1:11" x14ac:dyDescent="0.3">
      <c r="A22" s="193" t="s">
        <v>118</v>
      </c>
      <c r="B22" s="122" t="s">
        <v>125</v>
      </c>
      <c r="C22" s="123"/>
      <c r="D22" s="544">
        <v>1125317.1666606499</v>
      </c>
      <c r="E22" s="557">
        <v>5063.1086081021103</v>
      </c>
      <c r="F22" s="544">
        <v>367951.243701884</v>
      </c>
      <c r="G22" s="557">
        <v>1627.3507466265501</v>
      </c>
      <c r="H22" s="544">
        <v>162441.144804479</v>
      </c>
      <c r="I22" s="557">
        <v>793.08996451151597</v>
      </c>
      <c r="K22" s="526"/>
    </row>
    <row r="23" spans="1:11" x14ac:dyDescent="0.3">
      <c r="A23" s="193" t="s">
        <v>118</v>
      </c>
      <c r="B23" s="122" t="s">
        <v>126</v>
      </c>
      <c r="C23" s="123"/>
      <c r="D23" s="544">
        <v>1416192.6381135799</v>
      </c>
      <c r="E23" s="557">
        <v>7697.5080836138804</v>
      </c>
      <c r="F23" s="544">
        <v>636086.51923002396</v>
      </c>
      <c r="G23" s="557">
        <v>3275.2719029669101</v>
      </c>
      <c r="H23" s="544">
        <v>214386.15371404201</v>
      </c>
      <c r="I23" s="557">
        <v>1236.62396320721</v>
      </c>
      <c r="K23" s="526"/>
    </row>
    <row r="24" spans="1:11" x14ac:dyDescent="0.3">
      <c r="A24" s="193" t="s">
        <v>118</v>
      </c>
      <c r="B24" s="122" t="s">
        <v>127</v>
      </c>
      <c r="C24" s="123"/>
      <c r="D24" s="544">
        <v>396367.52296407701</v>
      </c>
      <c r="E24" s="557">
        <v>5475.0356305410596</v>
      </c>
      <c r="F24" s="544">
        <v>135237.17054984201</v>
      </c>
      <c r="G24" s="557">
        <v>1836.9495949342199</v>
      </c>
      <c r="H24" s="544">
        <v>44036.4704018579</v>
      </c>
      <c r="I24" s="557">
        <v>643.65160410780902</v>
      </c>
      <c r="K24" s="526"/>
    </row>
    <row r="25" spans="1:11" x14ac:dyDescent="0.3">
      <c r="A25" s="193" t="s">
        <v>118</v>
      </c>
      <c r="B25" s="122" t="s">
        <v>128</v>
      </c>
      <c r="C25" s="123"/>
      <c r="D25" s="544">
        <v>9612413.5864337794</v>
      </c>
      <c r="E25" s="557">
        <v>7499.4267116350302</v>
      </c>
      <c r="F25" s="544">
        <v>2757143.1848496501</v>
      </c>
      <c r="G25" s="557">
        <v>2032.2897955256201</v>
      </c>
      <c r="H25" s="544">
        <v>772098.44661158603</v>
      </c>
      <c r="I25" s="557">
        <v>632.87100054189</v>
      </c>
      <c r="K25" s="526"/>
    </row>
    <row r="26" spans="1:11" x14ac:dyDescent="0.3">
      <c r="A26" s="193" t="s">
        <v>118</v>
      </c>
      <c r="B26" s="122" t="s">
        <v>1214</v>
      </c>
      <c r="C26" s="123"/>
      <c r="D26" s="544">
        <v>272327.61855212401</v>
      </c>
      <c r="E26" s="557">
        <v>7129.7060701851497</v>
      </c>
      <c r="F26" s="544">
        <v>148259.94547826401</v>
      </c>
      <c r="G26" s="557">
        <v>3611.3144336043702</v>
      </c>
      <c r="H26" s="544">
        <v>42211.1527588635</v>
      </c>
      <c r="I26" s="557">
        <v>1228.7084622612499</v>
      </c>
      <c r="K26" s="526"/>
    </row>
    <row r="27" spans="1:11" x14ac:dyDescent="0.3">
      <c r="A27" s="193" t="s">
        <v>118</v>
      </c>
      <c r="B27" s="122" t="s">
        <v>1215</v>
      </c>
      <c r="C27" s="123"/>
      <c r="D27" s="544">
        <v>391203.79831317702</v>
      </c>
      <c r="E27" s="557">
        <v>7169.52662041645</v>
      </c>
      <c r="F27" s="544">
        <v>199186.371223858</v>
      </c>
      <c r="G27" s="557">
        <v>3359.5146058637101</v>
      </c>
      <c r="H27" s="544">
        <v>58188.332538794697</v>
      </c>
      <c r="I27" s="557">
        <v>1184.2090386299001</v>
      </c>
      <c r="K27" s="526"/>
    </row>
    <row r="28" spans="1:11" x14ac:dyDescent="0.3">
      <c r="A28" s="193" t="s">
        <v>118</v>
      </c>
      <c r="B28" s="122" t="s">
        <v>1216</v>
      </c>
      <c r="C28" s="123"/>
      <c r="D28" s="544">
        <v>56352.7968617312</v>
      </c>
      <c r="E28" s="557">
        <v>5864.5462069960804</v>
      </c>
      <c r="F28" s="544">
        <v>14894.7998361836</v>
      </c>
      <c r="G28" s="557">
        <v>1515.2710416626001</v>
      </c>
      <c r="H28" s="544">
        <v>5985.7857706228897</v>
      </c>
      <c r="I28" s="557">
        <v>650.40162215204896</v>
      </c>
      <c r="K28" s="526"/>
    </row>
    <row r="29" spans="1:11" x14ac:dyDescent="0.3">
      <c r="A29" s="193" t="s">
        <v>118</v>
      </c>
      <c r="B29" s="122" t="s">
        <v>1217</v>
      </c>
      <c r="C29" s="123"/>
      <c r="D29" s="544">
        <v>46291.409612770498</v>
      </c>
      <c r="E29" s="557">
        <v>5255.4006631787797</v>
      </c>
      <c r="F29" s="544">
        <v>14563.3931511193</v>
      </c>
      <c r="G29" s="557">
        <v>1615.4974715081501</v>
      </c>
      <c r="H29" s="544">
        <v>5353.7152029567997</v>
      </c>
      <c r="I29" s="557">
        <v>674.44689140267997</v>
      </c>
      <c r="K29" s="526"/>
    </row>
    <row r="30" spans="1:11" x14ac:dyDescent="0.3">
      <c r="A30" s="193" t="s">
        <v>118</v>
      </c>
      <c r="B30" s="122" t="s">
        <v>1218</v>
      </c>
      <c r="C30" s="123"/>
      <c r="D30" s="544">
        <v>382221.54830045602</v>
      </c>
      <c r="E30" s="557">
        <v>6706.9236235915896</v>
      </c>
      <c r="F30" s="544">
        <v>201318.37611269299</v>
      </c>
      <c r="G30" s="557">
        <v>3479.1390390121501</v>
      </c>
      <c r="H30" s="544">
        <v>59556.630006471903</v>
      </c>
      <c r="I30" s="557">
        <v>1084.3180923304601</v>
      </c>
      <c r="K30" s="526"/>
    </row>
    <row r="31" spans="1:11" x14ac:dyDescent="0.3">
      <c r="A31" s="193" t="s">
        <v>118</v>
      </c>
      <c r="B31" s="122" t="s">
        <v>1219</v>
      </c>
      <c r="C31" s="123"/>
      <c r="D31" s="544">
        <v>68422.076929143499</v>
      </c>
      <c r="E31" s="557">
        <v>7106.3420743889701</v>
      </c>
      <c r="F31" s="544">
        <v>32081.306106255899</v>
      </c>
      <c r="G31" s="557">
        <v>3262.8255756890999</v>
      </c>
      <c r="H31" s="544">
        <v>11646.375344599201</v>
      </c>
      <c r="I31" s="557">
        <v>1255.4296776251099</v>
      </c>
      <c r="K31" s="526"/>
    </row>
    <row r="32" spans="1:11" x14ac:dyDescent="0.3">
      <c r="A32" s="193" t="s">
        <v>118</v>
      </c>
      <c r="B32" s="122" t="s">
        <v>129</v>
      </c>
      <c r="C32" s="123"/>
      <c r="D32" s="544">
        <v>1768112.5467180901</v>
      </c>
      <c r="E32" s="557">
        <v>5527.5654343567303</v>
      </c>
      <c r="F32" s="544">
        <v>740161.55217189004</v>
      </c>
      <c r="G32" s="557">
        <v>2259.22016456346</v>
      </c>
      <c r="H32" s="544">
        <v>216712.47744917401</v>
      </c>
      <c r="I32" s="557">
        <v>730.97170429893697</v>
      </c>
      <c r="K32" s="526"/>
    </row>
    <row r="33" spans="1:15" x14ac:dyDescent="0.3">
      <c r="A33" s="193" t="s">
        <v>118</v>
      </c>
      <c r="B33" s="122" t="s">
        <v>1220</v>
      </c>
      <c r="C33" s="123"/>
      <c r="D33" s="544">
        <v>212146.37337428899</v>
      </c>
      <c r="E33" s="557">
        <v>6739.4237573318696</v>
      </c>
      <c r="F33" s="544">
        <v>89809.179953140498</v>
      </c>
      <c r="G33" s="557">
        <v>2848.33770130107</v>
      </c>
      <c r="H33" s="544">
        <v>50330.793509943302</v>
      </c>
      <c r="I33" s="557">
        <v>1615.42220187505</v>
      </c>
      <c r="K33" s="526"/>
    </row>
    <row r="34" spans="1:15" x14ac:dyDescent="0.3">
      <c r="A34" s="193" t="s">
        <v>118</v>
      </c>
      <c r="B34" s="122" t="s">
        <v>130</v>
      </c>
      <c r="C34" s="123"/>
      <c r="D34" s="544">
        <v>586709.81348271098</v>
      </c>
      <c r="E34" s="557">
        <v>6544.4299987776203</v>
      </c>
      <c r="F34" s="544">
        <v>157232.30441466501</v>
      </c>
      <c r="G34" s="557">
        <v>1695.9366920264999</v>
      </c>
      <c r="H34" s="544">
        <v>95196.296426043002</v>
      </c>
      <c r="I34" s="557">
        <v>1095.69223009147</v>
      </c>
      <c r="K34" s="526"/>
    </row>
    <row r="35" spans="1:15" x14ac:dyDescent="0.3">
      <c r="A35" s="193" t="s">
        <v>118</v>
      </c>
      <c r="B35" s="122" t="s">
        <v>131</v>
      </c>
      <c r="C35" s="123"/>
      <c r="D35" s="544">
        <v>4238172.1768992599</v>
      </c>
      <c r="E35" s="557">
        <v>6353.90980396144</v>
      </c>
      <c r="F35" s="544">
        <v>1491616.46087946</v>
      </c>
      <c r="G35" s="557">
        <v>2130.2136055232099</v>
      </c>
      <c r="H35" s="544">
        <v>623986.12508692802</v>
      </c>
      <c r="I35" s="557">
        <v>984.185120802033</v>
      </c>
      <c r="K35" s="526"/>
    </row>
    <row r="36" spans="1:15" x14ac:dyDescent="0.3">
      <c r="A36" s="193" t="s">
        <v>118</v>
      </c>
      <c r="B36" s="122" t="s">
        <v>132</v>
      </c>
      <c r="C36" s="123"/>
      <c r="D36" s="544">
        <v>1088398.4584982099</v>
      </c>
      <c r="E36" s="557">
        <v>4870.7740965576004</v>
      </c>
      <c r="F36" s="544">
        <v>304034.37447929702</v>
      </c>
      <c r="G36" s="557">
        <v>1325.2848700191</v>
      </c>
      <c r="H36" s="544">
        <v>166192.813272598</v>
      </c>
      <c r="I36" s="557">
        <v>803.88592041322295</v>
      </c>
      <c r="K36" s="526"/>
    </row>
    <row r="37" spans="1:15" x14ac:dyDescent="0.3">
      <c r="A37" s="193" t="s">
        <v>118</v>
      </c>
      <c r="B37" s="122" t="s">
        <v>133</v>
      </c>
      <c r="C37" s="123"/>
      <c r="D37" s="544">
        <v>2553334.1047304301</v>
      </c>
      <c r="E37" s="557">
        <v>7140.78636437154</v>
      </c>
      <c r="F37" s="544">
        <v>1080125.6242287999</v>
      </c>
      <c r="G37" s="557">
        <v>2876.7701559832999</v>
      </c>
      <c r="H37" s="544">
        <v>452322.25108659698</v>
      </c>
      <c r="I37" s="557">
        <v>1327.7183369607501</v>
      </c>
      <c r="K37" s="526"/>
    </row>
    <row r="38" spans="1:15" x14ac:dyDescent="0.3">
      <c r="A38" s="193" t="s">
        <v>118</v>
      </c>
      <c r="B38" s="122" t="s">
        <v>134</v>
      </c>
      <c r="C38" s="123"/>
      <c r="D38" s="544">
        <v>17197802.233553801</v>
      </c>
      <c r="E38" s="557">
        <v>7452.5089207499404</v>
      </c>
      <c r="F38" s="544">
        <v>8457546.4012659006</v>
      </c>
      <c r="G38" s="557">
        <v>3577.30385426875</v>
      </c>
      <c r="H38" s="544">
        <v>3020718.9970060699</v>
      </c>
      <c r="I38" s="557">
        <v>1365.7128317945401</v>
      </c>
      <c r="K38" s="526"/>
    </row>
    <row r="39" spans="1:15" x14ac:dyDescent="0.3">
      <c r="A39" s="193" t="s">
        <v>118</v>
      </c>
      <c r="B39" s="122" t="s">
        <v>1221</v>
      </c>
      <c r="C39" s="123"/>
      <c r="D39" s="544">
        <v>1180086.8387496599</v>
      </c>
      <c r="E39" s="557">
        <v>7688.5425753364098</v>
      </c>
      <c r="F39" s="544">
        <v>591019.99513997196</v>
      </c>
      <c r="G39" s="557">
        <v>3709.8735522678598</v>
      </c>
      <c r="H39" s="544">
        <v>218355.17897457999</v>
      </c>
      <c r="I39" s="557">
        <v>1463.6020720619099</v>
      </c>
      <c r="K39" s="526"/>
    </row>
    <row r="40" spans="1:15" x14ac:dyDescent="0.3">
      <c r="A40" s="193" t="s">
        <v>118</v>
      </c>
      <c r="B40" s="122" t="s">
        <v>1222</v>
      </c>
      <c r="C40" s="123"/>
      <c r="D40" s="544">
        <v>604373.08227076405</v>
      </c>
      <c r="E40" s="557">
        <v>6796.16632962327</v>
      </c>
      <c r="F40" s="544">
        <v>254171.86811172601</v>
      </c>
      <c r="G40" s="557">
        <v>2760.1316347473398</v>
      </c>
      <c r="H40" s="544">
        <v>101259.956734033</v>
      </c>
      <c r="I40" s="557">
        <v>1166.4841903868701</v>
      </c>
      <c r="K40" s="526"/>
    </row>
    <row r="41" spans="1:15" x14ac:dyDescent="0.3">
      <c r="A41" s="193" t="s">
        <v>118</v>
      </c>
      <c r="B41" s="122" t="s">
        <v>1223</v>
      </c>
      <c r="C41" s="123"/>
      <c r="D41" s="544">
        <v>285328.53903978597</v>
      </c>
      <c r="E41" s="557">
        <v>6989.6705446473998</v>
      </c>
      <c r="F41" s="544">
        <v>123961.00230134399</v>
      </c>
      <c r="G41" s="557">
        <v>2867.3380011824702</v>
      </c>
      <c r="H41" s="544">
        <v>29187.377246498501</v>
      </c>
      <c r="I41" s="557">
        <v>769.05754285811997</v>
      </c>
      <c r="K41" s="526"/>
    </row>
    <row r="42" spans="1:15" x14ac:dyDescent="0.3">
      <c r="A42" s="193" t="s">
        <v>118</v>
      </c>
      <c r="B42" s="122" t="s">
        <v>135</v>
      </c>
      <c r="C42" s="123"/>
      <c r="D42" s="544">
        <v>4519726.8458202602</v>
      </c>
      <c r="E42" s="557">
        <v>5028.76308696865</v>
      </c>
      <c r="F42" s="544">
        <v>1528788.2607636801</v>
      </c>
      <c r="G42" s="557">
        <v>1685.4610087559399</v>
      </c>
      <c r="H42" s="544">
        <v>552067.798609777</v>
      </c>
      <c r="I42" s="557">
        <v>663.22563452635302</v>
      </c>
      <c r="K42" s="526"/>
    </row>
    <row r="43" spans="1:15" x14ac:dyDescent="0.3">
      <c r="A43" s="193" t="s">
        <v>118</v>
      </c>
      <c r="B43" s="122" t="s">
        <v>136</v>
      </c>
      <c r="C43" s="123"/>
      <c r="D43" s="544">
        <v>1230391.93509755</v>
      </c>
      <c r="E43" s="557">
        <v>6475.7877148174503</v>
      </c>
      <c r="F43" s="544">
        <v>364179.17560977302</v>
      </c>
      <c r="G43" s="557">
        <v>1819.08784106348</v>
      </c>
      <c r="H43" s="544">
        <v>176295.25532393</v>
      </c>
      <c r="I43" s="557">
        <v>1065.32406205556</v>
      </c>
      <c r="K43" s="526"/>
    </row>
    <row r="44" spans="1:15" x14ac:dyDescent="0.3">
      <c r="A44" s="193" t="s">
        <v>118</v>
      </c>
      <c r="B44" s="122" t="s">
        <v>137</v>
      </c>
      <c r="C44" s="123"/>
      <c r="D44" s="544">
        <v>822501.24188839796</v>
      </c>
      <c r="E44" s="557">
        <v>4986.2531980214098</v>
      </c>
      <c r="F44" s="544">
        <v>270308.39609378198</v>
      </c>
      <c r="G44" s="557">
        <v>1619.64892892593</v>
      </c>
      <c r="H44" s="544">
        <v>93344.672155505395</v>
      </c>
      <c r="I44" s="557">
        <v>608.26307118468696</v>
      </c>
      <c r="K44" s="526"/>
    </row>
    <row r="45" spans="1:15" x14ac:dyDescent="0.3">
      <c r="A45" s="193" t="s">
        <v>118</v>
      </c>
      <c r="B45" s="122" t="s">
        <v>138</v>
      </c>
      <c r="C45" s="123"/>
      <c r="D45" s="544">
        <v>5584328.7333576102</v>
      </c>
      <c r="E45" s="557">
        <v>7485.4455942263303</v>
      </c>
      <c r="F45" s="544">
        <v>3143341.58612725</v>
      </c>
      <c r="G45" s="557">
        <v>4050.7122618807498</v>
      </c>
      <c r="H45" s="544">
        <v>926607.033474706</v>
      </c>
      <c r="I45" s="557">
        <v>1356.4990429332599</v>
      </c>
      <c r="K45" s="526"/>
    </row>
    <row r="46" spans="1:15" x14ac:dyDescent="0.3">
      <c r="A46" s="194" t="s">
        <v>118</v>
      </c>
      <c r="B46" s="124" t="s">
        <v>365</v>
      </c>
      <c r="C46" s="125"/>
      <c r="D46" s="545">
        <v>6499101.7561234897</v>
      </c>
      <c r="E46" s="558">
        <v>5545.6902279135202</v>
      </c>
      <c r="F46" s="545">
        <v>1975560.97394997</v>
      </c>
      <c r="G46" s="558">
        <v>1635.04124173224</v>
      </c>
      <c r="H46" s="545">
        <v>718221.67471669498</v>
      </c>
      <c r="I46" s="558">
        <v>658.48313794723697</v>
      </c>
      <c r="K46" s="526"/>
      <c r="L46" s="188"/>
      <c r="O46" s="188"/>
    </row>
    <row r="47" spans="1:15" x14ac:dyDescent="0.3">
      <c r="A47" s="194" t="s">
        <v>118</v>
      </c>
      <c r="B47" s="195" t="s">
        <v>4</v>
      </c>
      <c r="C47" s="126" t="s">
        <v>366</v>
      </c>
      <c r="D47" s="546">
        <v>5439763.5182107203</v>
      </c>
      <c r="E47" s="559">
        <v>5571.14667131224</v>
      </c>
      <c r="F47" s="546">
        <v>1616745.5413065201</v>
      </c>
      <c r="G47" s="559">
        <v>1607.2325654563399</v>
      </c>
      <c r="H47" s="546">
        <v>531773.74882311397</v>
      </c>
      <c r="I47" s="559">
        <v>589.75832869078704</v>
      </c>
      <c r="K47" s="526"/>
      <c r="L47" s="188"/>
      <c r="O47" s="188"/>
    </row>
    <row r="48" spans="1:15" x14ac:dyDescent="0.3">
      <c r="A48" s="194" t="s">
        <v>118</v>
      </c>
      <c r="B48" s="195" t="s">
        <v>4</v>
      </c>
      <c r="C48" s="126" t="s">
        <v>367</v>
      </c>
      <c r="D48" s="546">
        <v>569537.44649396604</v>
      </c>
      <c r="E48" s="559">
        <v>5557.6972413986005</v>
      </c>
      <c r="F48" s="546">
        <v>189203.52607841199</v>
      </c>
      <c r="G48" s="559">
        <v>1782.6006193389101</v>
      </c>
      <c r="H48" s="546">
        <v>120587.47003836199</v>
      </c>
      <c r="I48" s="559">
        <v>1231.5635653842901</v>
      </c>
      <c r="K48" s="526"/>
      <c r="L48" s="188"/>
      <c r="O48" s="188"/>
    </row>
    <row r="49" spans="1:15" x14ac:dyDescent="0.3">
      <c r="A49" s="194" t="s">
        <v>118</v>
      </c>
      <c r="B49" s="195" t="s">
        <v>4</v>
      </c>
      <c r="C49" s="126" t="s">
        <v>368</v>
      </c>
      <c r="D49" s="546">
        <v>328120.05717469699</v>
      </c>
      <c r="E49" s="559">
        <v>5318.5765313924203</v>
      </c>
      <c r="F49" s="546">
        <v>114246.51330970701</v>
      </c>
      <c r="G49" s="559">
        <v>1787.45775036601</v>
      </c>
      <c r="H49" s="546">
        <v>46304.830337037602</v>
      </c>
      <c r="I49" s="559">
        <v>804.71700886414396</v>
      </c>
      <c r="K49" s="526"/>
      <c r="L49" s="188"/>
      <c r="O49" s="188"/>
    </row>
    <row r="50" spans="1:15" x14ac:dyDescent="0.3">
      <c r="A50" s="194" t="s">
        <v>118</v>
      </c>
      <c r="B50" s="195" t="s">
        <v>4</v>
      </c>
      <c r="C50" s="126" t="s">
        <v>369</v>
      </c>
      <c r="D50" s="546">
        <v>161680.734244105</v>
      </c>
      <c r="E50" s="559">
        <v>5151.1444403232299</v>
      </c>
      <c r="F50" s="546">
        <v>55365.393255330797</v>
      </c>
      <c r="G50" s="559">
        <v>1726.2677811296801</v>
      </c>
      <c r="H50" s="546">
        <v>19555.625518180899</v>
      </c>
      <c r="I50" s="559">
        <v>660.22379540288205</v>
      </c>
      <c r="K50" s="526"/>
      <c r="L50" s="188"/>
      <c r="O50" s="188"/>
    </row>
    <row r="51" spans="1:15" x14ac:dyDescent="0.3">
      <c r="A51" s="129" t="s">
        <v>139</v>
      </c>
      <c r="B51" s="130"/>
      <c r="C51" s="131"/>
      <c r="D51" s="547">
        <v>43975156.620455198</v>
      </c>
      <c r="E51" s="560">
        <v>7529.1589858982898</v>
      </c>
      <c r="F51" s="547">
        <v>9986695.8478198294</v>
      </c>
      <c r="G51" s="560">
        <v>1626.2008271066099</v>
      </c>
      <c r="H51" s="547">
        <v>7702816.1870118203</v>
      </c>
      <c r="I51" s="560">
        <v>1345.5905923768501</v>
      </c>
      <c r="K51" s="526"/>
    </row>
    <row r="52" spans="1:15" x14ac:dyDescent="0.3">
      <c r="A52" s="196" t="s">
        <v>139</v>
      </c>
      <c r="B52" s="122" t="s">
        <v>140</v>
      </c>
      <c r="C52" s="123"/>
      <c r="D52" s="544">
        <v>4298909.3623625496</v>
      </c>
      <c r="E52" s="557">
        <v>6798.7740775930897</v>
      </c>
      <c r="F52" s="544">
        <v>1115492.27483797</v>
      </c>
      <c r="G52" s="557">
        <v>1662.9558993871101</v>
      </c>
      <c r="H52" s="544">
        <v>610452.14823594003</v>
      </c>
      <c r="I52" s="557">
        <v>985.48115738283695</v>
      </c>
      <c r="K52" s="526"/>
    </row>
    <row r="53" spans="1:15" x14ac:dyDescent="0.3">
      <c r="A53" s="196" t="s">
        <v>139</v>
      </c>
      <c r="B53" s="122" t="s">
        <v>141</v>
      </c>
      <c r="C53" s="123"/>
      <c r="D53" s="544">
        <v>39669218.3020062</v>
      </c>
      <c r="E53" s="557">
        <v>7617.0741966823098</v>
      </c>
      <c r="F53" s="544">
        <v>8867235.6249719001</v>
      </c>
      <c r="G53" s="557">
        <v>1621.38970897218</v>
      </c>
      <c r="H53" s="544">
        <v>7091312.59393775</v>
      </c>
      <c r="I53" s="557">
        <v>1388.58830900308</v>
      </c>
      <c r="K53" s="526"/>
    </row>
    <row r="54" spans="1:15" x14ac:dyDescent="0.3">
      <c r="A54" s="129" t="s">
        <v>142</v>
      </c>
      <c r="B54" s="132"/>
      <c r="C54" s="131"/>
      <c r="D54" s="547">
        <v>30325428.790041599</v>
      </c>
      <c r="E54" s="560">
        <v>5159.15633165494</v>
      </c>
      <c r="F54" s="547">
        <v>10957904.264753001</v>
      </c>
      <c r="G54" s="560">
        <v>1893.47633349182</v>
      </c>
      <c r="H54" s="547">
        <v>6641684.86755847</v>
      </c>
      <c r="I54" s="560">
        <v>1114.1849288001499</v>
      </c>
      <c r="K54" s="526"/>
    </row>
    <row r="55" spans="1:15" x14ac:dyDescent="0.3">
      <c r="A55" s="196" t="s">
        <v>142</v>
      </c>
      <c r="B55" s="122" t="s">
        <v>143</v>
      </c>
      <c r="C55" s="123"/>
      <c r="D55" s="544">
        <v>12746931.9495878</v>
      </c>
      <c r="E55" s="557">
        <v>5453.5269225357797</v>
      </c>
      <c r="F55" s="544">
        <v>4003895.5511835702</v>
      </c>
      <c r="G55" s="557">
        <v>1708.6945354780701</v>
      </c>
      <c r="H55" s="544">
        <v>2985011.6785661802</v>
      </c>
      <c r="I55" s="557">
        <v>1256.6415035405801</v>
      </c>
      <c r="K55" s="526"/>
    </row>
    <row r="56" spans="1:15" x14ac:dyDescent="0.3">
      <c r="A56" s="129" t="s">
        <v>144</v>
      </c>
      <c r="B56" s="132"/>
      <c r="C56" s="131"/>
      <c r="D56" s="547">
        <v>295161128.46803802</v>
      </c>
      <c r="E56" s="560">
        <v>6197.7776048205096</v>
      </c>
      <c r="F56" s="547">
        <v>120805500.17528901</v>
      </c>
      <c r="G56" s="560">
        <v>2564.3763762337599</v>
      </c>
      <c r="H56" s="547">
        <v>62507322.921924099</v>
      </c>
      <c r="I56" s="560">
        <v>1297.7216340247401</v>
      </c>
      <c r="K56" s="526"/>
    </row>
    <row r="57" spans="1:15" x14ac:dyDescent="0.3">
      <c r="A57" s="197" t="s">
        <v>144</v>
      </c>
      <c r="B57" s="133" t="s">
        <v>145</v>
      </c>
      <c r="C57" s="134"/>
      <c r="D57" s="548">
        <v>120332011.785759</v>
      </c>
      <c r="E57" s="561">
        <v>6176.7549048693199</v>
      </c>
      <c r="F57" s="548">
        <v>45196851.822158001</v>
      </c>
      <c r="G57" s="561">
        <v>2322.7266912302398</v>
      </c>
      <c r="H57" s="548">
        <v>28760185.907473601</v>
      </c>
      <c r="I57" s="561">
        <v>1468.8743673833301</v>
      </c>
      <c r="K57" s="526"/>
    </row>
    <row r="58" spans="1:15" x14ac:dyDescent="0.3">
      <c r="A58" s="197" t="s">
        <v>144</v>
      </c>
      <c r="B58" s="133" t="s">
        <v>146</v>
      </c>
      <c r="C58" s="134"/>
      <c r="D58" s="548">
        <v>71130330.190915406</v>
      </c>
      <c r="E58" s="561">
        <v>6152.0807810740898</v>
      </c>
      <c r="F58" s="548">
        <v>37554166.911252998</v>
      </c>
      <c r="G58" s="561">
        <v>3471.7522485735999</v>
      </c>
      <c r="H58" s="548">
        <v>9650715.6330120601</v>
      </c>
      <c r="I58" s="561">
        <v>761.72095260498702</v>
      </c>
      <c r="K58" s="526"/>
    </row>
    <row r="59" spans="1:15" x14ac:dyDescent="0.3">
      <c r="A59" s="197" t="s">
        <v>144</v>
      </c>
      <c r="B59" s="133" t="s">
        <v>147</v>
      </c>
      <c r="C59" s="134"/>
      <c r="D59" s="548">
        <v>17250847.395346701</v>
      </c>
      <c r="E59" s="561">
        <v>5804.4596351160599</v>
      </c>
      <c r="F59" s="548">
        <v>3696208.3862212999</v>
      </c>
      <c r="G59" s="561">
        <v>1083.9884645008101</v>
      </c>
      <c r="H59" s="548">
        <v>4027066.0412878301</v>
      </c>
      <c r="I59" s="561">
        <v>1375.93803282728</v>
      </c>
      <c r="K59" s="526"/>
    </row>
    <row r="60" spans="1:15" x14ac:dyDescent="0.3">
      <c r="A60" s="197" t="s">
        <v>144</v>
      </c>
      <c r="B60" s="133" t="s">
        <v>148</v>
      </c>
      <c r="C60" s="134"/>
      <c r="D60" s="548">
        <v>5477042.3084120704</v>
      </c>
      <c r="E60" s="561">
        <v>6240.8389802518004</v>
      </c>
      <c r="F60" s="548">
        <v>2785048.6327100899</v>
      </c>
      <c r="G60" s="561">
        <v>3226.9670426315602</v>
      </c>
      <c r="H60" s="548">
        <v>1080379.48859319</v>
      </c>
      <c r="I60" s="561">
        <v>1213.5741852188</v>
      </c>
      <c r="K60" s="526"/>
    </row>
    <row r="61" spans="1:15" x14ac:dyDescent="0.3">
      <c r="A61" s="197" t="s">
        <v>144</v>
      </c>
      <c r="B61" s="133" t="s">
        <v>149</v>
      </c>
      <c r="C61" s="134"/>
      <c r="D61" s="548">
        <v>455632.33751044102</v>
      </c>
      <c r="E61" s="561">
        <v>8472.2628773588604</v>
      </c>
      <c r="F61" s="548">
        <v>197600.38968003099</v>
      </c>
      <c r="G61" s="561">
        <v>5246.7179574518404</v>
      </c>
      <c r="H61" s="548">
        <v>136807.70101905099</v>
      </c>
      <c r="I61" s="561">
        <v>2225.7018079255499</v>
      </c>
      <c r="K61" s="526"/>
    </row>
    <row r="62" spans="1:15" x14ac:dyDescent="0.3">
      <c r="A62" s="397" t="s">
        <v>150</v>
      </c>
      <c r="B62" s="398"/>
      <c r="C62" s="399"/>
      <c r="D62" s="549">
        <v>54708173.105949603</v>
      </c>
      <c r="E62" s="562">
        <v>7067.2347056101098</v>
      </c>
      <c r="F62" s="549">
        <v>16461720.793101</v>
      </c>
      <c r="G62" s="562">
        <v>2819.4237968520301</v>
      </c>
      <c r="H62" s="549">
        <v>10511189.0008472</v>
      </c>
      <c r="I62" s="562">
        <v>1393.27474946392</v>
      </c>
      <c r="K62" s="526"/>
    </row>
    <row r="63" spans="1:15" x14ac:dyDescent="0.3">
      <c r="A63" s="400" t="s">
        <v>150</v>
      </c>
      <c r="B63" s="401" t="s">
        <v>151</v>
      </c>
      <c r="C63" s="402"/>
      <c r="D63" s="550">
        <v>3179254.46791502</v>
      </c>
      <c r="E63" s="563">
        <v>6740.2607518157802</v>
      </c>
      <c r="F63" s="550">
        <v>926503.62588369905</v>
      </c>
      <c r="G63" s="563">
        <v>2153.9320557972501</v>
      </c>
      <c r="H63" s="550">
        <v>664089.10631084396</v>
      </c>
      <c r="I63" s="563">
        <v>1413.3669885003101</v>
      </c>
      <c r="K63" s="526"/>
    </row>
    <row r="64" spans="1:15" x14ac:dyDescent="0.3">
      <c r="A64" s="397" t="s">
        <v>152</v>
      </c>
      <c r="B64" s="398"/>
      <c r="C64" s="399"/>
      <c r="D64" s="549">
        <v>3022000.7812700099</v>
      </c>
      <c r="E64" s="562">
        <v>6369.2132644965895</v>
      </c>
      <c r="F64" s="549">
        <v>1387757.43284665</v>
      </c>
      <c r="G64" s="562">
        <v>2836.7948953535802</v>
      </c>
      <c r="H64" s="549">
        <v>287249.072106209</v>
      </c>
      <c r="I64" s="562">
        <v>652.309802826637</v>
      </c>
      <c r="K64" s="526"/>
    </row>
    <row r="65" spans="1:11" x14ac:dyDescent="0.3">
      <c r="A65" s="403" t="s">
        <v>152</v>
      </c>
      <c r="B65" s="404" t="s">
        <v>153</v>
      </c>
      <c r="C65" s="405"/>
      <c r="D65" s="567">
        <v>2584966.3864172902</v>
      </c>
      <c r="E65" s="566">
        <v>6478.0191134933903</v>
      </c>
      <c r="F65" s="567">
        <v>1205749.8746559501</v>
      </c>
      <c r="G65" s="566">
        <v>2930.3168833995801</v>
      </c>
      <c r="H65" s="567">
        <v>242448.17164936801</v>
      </c>
      <c r="I65" s="566">
        <v>650.993407219554</v>
      </c>
      <c r="K65" s="526"/>
    </row>
    <row r="66" spans="1:11" x14ac:dyDescent="0.3">
      <c r="A66" s="228" t="s">
        <v>152</v>
      </c>
      <c r="B66" s="229" t="s">
        <v>154</v>
      </c>
      <c r="C66" s="230"/>
      <c r="D66" s="551">
        <v>437034.39485271799</v>
      </c>
      <c r="E66" s="564">
        <v>5784.4062308002503</v>
      </c>
      <c r="F66" s="551">
        <v>182007.55819069699</v>
      </c>
      <c r="G66" s="564">
        <v>2341.9326931145902</v>
      </c>
      <c r="H66" s="551">
        <v>44800.9004568409</v>
      </c>
      <c r="I66" s="564">
        <v>660.82138696788002</v>
      </c>
      <c r="K66" s="526"/>
    </row>
    <row r="67" spans="1:11" x14ac:dyDescent="0.3">
      <c r="A67" s="400"/>
      <c r="B67" s="401"/>
      <c r="C67" s="402"/>
      <c r="D67" s="406"/>
      <c r="E67" s="406"/>
      <c r="F67" s="406"/>
      <c r="G67" s="406"/>
      <c r="H67" s="406"/>
      <c r="I67" s="406"/>
    </row>
    <row r="68" spans="1:11" s="145" customFormat="1" x14ac:dyDescent="0.3">
      <c r="A68" s="394"/>
      <c r="B68" s="407"/>
      <c r="C68" s="395"/>
      <c r="D68" s="395"/>
      <c r="E68" s="395"/>
      <c r="F68" s="395"/>
      <c r="G68" s="395"/>
      <c r="H68" s="396"/>
      <c r="I68" s="396"/>
    </row>
    <row r="69" spans="1:11" s="184" customFormat="1" x14ac:dyDescent="0.35">
      <c r="A69" s="186" t="s">
        <v>29</v>
      </c>
      <c r="B69" s="645" t="s">
        <v>370</v>
      </c>
      <c r="C69" s="645"/>
      <c r="D69" s="645"/>
      <c r="E69" s="645"/>
      <c r="F69" s="645"/>
      <c r="G69" s="645"/>
      <c r="H69" s="183"/>
      <c r="I69" s="183"/>
    </row>
    <row r="70" spans="1:11" s="184" customFormat="1" x14ac:dyDescent="0.35">
      <c r="A70" s="186"/>
      <c r="B70" s="183" t="s">
        <v>371</v>
      </c>
      <c r="C70" s="183"/>
      <c r="D70" s="183"/>
      <c r="E70" s="183"/>
      <c r="F70" s="183"/>
      <c r="G70" s="183"/>
      <c r="H70" s="183"/>
      <c r="I70" s="183"/>
    </row>
    <row r="71" spans="1:11" s="184" customFormat="1" x14ac:dyDescent="0.35">
      <c r="A71" s="183"/>
      <c r="B71" s="183" t="s">
        <v>189</v>
      </c>
      <c r="C71" s="183"/>
      <c r="D71" s="183"/>
      <c r="E71" s="183"/>
      <c r="F71" s="183"/>
      <c r="G71" s="183"/>
      <c r="H71" s="183"/>
      <c r="I71" s="183"/>
    </row>
    <row r="72" spans="1:11" s="184" customFormat="1" x14ac:dyDescent="0.35">
      <c r="A72" s="183"/>
      <c r="B72" s="183" t="s">
        <v>155</v>
      </c>
      <c r="C72" s="183"/>
      <c r="D72" s="183"/>
      <c r="E72" s="183"/>
      <c r="F72" s="183"/>
      <c r="G72" s="183"/>
      <c r="H72" s="183"/>
      <c r="I72" s="183"/>
    </row>
    <row r="73" spans="1:11" s="184" customFormat="1" x14ac:dyDescent="0.35">
      <c r="A73" s="183"/>
      <c r="B73" s="183" t="s">
        <v>188</v>
      </c>
      <c r="C73" s="183"/>
      <c r="D73" s="183"/>
      <c r="E73" s="183"/>
      <c r="F73" s="183"/>
      <c r="G73" s="183"/>
      <c r="H73" s="183"/>
      <c r="I73" s="183"/>
    </row>
    <row r="74" spans="1:11" s="184" customFormat="1" x14ac:dyDescent="0.35">
      <c r="A74" s="183"/>
      <c r="B74" s="183" t="s">
        <v>190</v>
      </c>
      <c r="C74" s="183"/>
      <c r="D74" s="183"/>
      <c r="E74" s="183"/>
      <c r="F74" s="183"/>
      <c r="G74" s="183"/>
      <c r="H74" s="183"/>
      <c r="I74" s="183"/>
    </row>
    <row r="75" spans="1:11" s="184" customFormat="1" x14ac:dyDescent="0.35">
      <c r="A75" s="183"/>
      <c r="B75" s="183" t="s">
        <v>191</v>
      </c>
      <c r="C75" s="183"/>
      <c r="D75" s="183"/>
      <c r="E75" s="183"/>
      <c r="F75" s="182" t="s">
        <v>192</v>
      </c>
      <c r="G75" s="183"/>
      <c r="H75" s="183"/>
      <c r="I75" s="183"/>
    </row>
    <row r="76" spans="1:11" s="184" customFormat="1" x14ac:dyDescent="0.35">
      <c r="A76" s="185"/>
      <c r="B76" s="183"/>
      <c r="C76" s="183"/>
      <c r="D76" s="183"/>
      <c r="E76" s="183"/>
      <c r="F76" s="183"/>
      <c r="G76" s="183"/>
      <c r="H76" s="183"/>
      <c r="I76" s="183"/>
    </row>
    <row r="77" spans="1:11" s="184" customFormat="1" x14ac:dyDescent="0.35">
      <c r="A77" s="186" t="s">
        <v>30</v>
      </c>
      <c r="B77" s="183" t="s">
        <v>1191</v>
      </c>
      <c r="C77" s="183"/>
      <c r="D77" s="183"/>
      <c r="F77" s="182" t="s">
        <v>186</v>
      </c>
      <c r="G77" s="183"/>
      <c r="H77" s="183"/>
      <c r="I77" s="183"/>
    </row>
    <row r="78" spans="1:11" s="148" customFormat="1" x14ac:dyDescent="0.35">
      <c r="A78" s="149"/>
      <c r="B78" s="147" t="s">
        <v>1192</v>
      </c>
      <c r="C78" s="183"/>
      <c r="D78" s="183"/>
      <c r="F78" s="183" t="s">
        <v>287</v>
      </c>
      <c r="G78" s="147"/>
      <c r="H78" s="147"/>
      <c r="I78" s="147"/>
    </row>
    <row r="79" spans="1:11" s="148" customFormat="1" ht="13.5" x14ac:dyDescent="0.3">
      <c r="A79" s="149"/>
      <c r="B79" s="148" t="s">
        <v>1193</v>
      </c>
      <c r="C79" s="150"/>
      <c r="D79" s="150"/>
      <c r="E79" s="147"/>
      <c r="F79" s="150"/>
      <c r="G79" s="150"/>
      <c r="H79" s="150"/>
      <c r="I79" s="147"/>
    </row>
    <row r="80" spans="1:11" s="148" customFormat="1" ht="13.5" x14ac:dyDescent="0.3">
      <c r="B80" s="146"/>
    </row>
    <row r="81" spans="2:2" s="148" customFormat="1" ht="13.5" x14ac:dyDescent="0.3">
      <c r="B81" s="146"/>
    </row>
    <row r="82" spans="2:2" x14ac:dyDescent="0.3">
      <c r="B82" s="151"/>
    </row>
  </sheetData>
  <autoFilter ref="A4:I4" xr:uid="{00000000-0009-0000-0000-000030000000}"/>
  <mergeCells count="3">
    <mergeCell ref="D3:E3"/>
    <mergeCell ref="F3:G3"/>
    <mergeCell ref="H3:I3"/>
  </mergeCells>
  <hyperlinks>
    <hyperlink ref="F75" r:id="rId1" xr:uid="{D280744A-1C4A-489B-85F5-63369D804EE8}"/>
    <hyperlink ref="F77" r:id="rId2" xr:uid="{5AEC885D-DCF4-4992-B510-BA2F962E8FEE}"/>
    <hyperlink ref="A2" location="'Chapter 2'!A1" display="Back to Table of Contents" xr:uid="{1E69B8C6-1587-4A04-9873-51E2D0C5123F}"/>
  </hyperlinks>
  <pageMargins left="0.7" right="0.7" top="0.75" bottom="0.75" header="0.3" footer="0.3"/>
  <pageSetup paperSize="9" scale="57" orientation="portrait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9">
    <tabColor rgb="FFC4D79B"/>
  </sheetPr>
  <dimension ref="A1:R17"/>
  <sheetViews>
    <sheetView zoomScale="90" zoomScaleNormal="90" workbookViewId="0">
      <selection activeCell="A2" sqref="A2"/>
    </sheetView>
  </sheetViews>
  <sheetFormatPr defaultColWidth="9.140625" defaultRowHeight="16.5" x14ac:dyDescent="0.3"/>
  <cols>
    <col min="1" max="1" width="21.42578125" style="2" customWidth="1"/>
    <col min="2" max="16384" width="9.140625" style="2"/>
  </cols>
  <sheetData>
    <row r="1" spans="1:18" ht="18.75" x14ac:dyDescent="0.3">
      <c r="A1" s="9" t="s">
        <v>162</v>
      </c>
    </row>
    <row r="2" spans="1:18" x14ac:dyDescent="0.3">
      <c r="A2" s="2" t="s">
        <v>0</v>
      </c>
    </row>
    <row r="3" spans="1:18" x14ac:dyDescent="0.3">
      <c r="B3" s="17"/>
      <c r="C3" s="31">
        <v>2003</v>
      </c>
      <c r="D3" s="31">
        <v>2004</v>
      </c>
      <c r="E3" s="31">
        <v>2005</v>
      </c>
      <c r="F3" s="31">
        <v>2006</v>
      </c>
      <c r="G3" s="31">
        <v>2007</v>
      </c>
      <c r="H3" s="31">
        <v>2008</v>
      </c>
      <c r="I3" s="31">
        <v>2009</v>
      </c>
      <c r="J3" s="31">
        <v>2010</v>
      </c>
      <c r="K3" s="31">
        <v>2011</v>
      </c>
      <c r="L3" s="31">
        <f t="shared" ref="L3:Q3" si="0">K3+1</f>
        <v>2012</v>
      </c>
      <c r="M3" s="31">
        <f t="shared" si="0"/>
        <v>2013</v>
      </c>
      <c r="N3" s="31">
        <f t="shared" si="0"/>
        <v>2014</v>
      </c>
      <c r="O3" s="31">
        <f t="shared" si="0"/>
        <v>2015</v>
      </c>
      <c r="P3" s="31">
        <f t="shared" si="0"/>
        <v>2016</v>
      </c>
      <c r="Q3" s="31">
        <f t="shared" si="0"/>
        <v>2017</v>
      </c>
      <c r="R3" s="31"/>
    </row>
    <row r="4" spans="1:18" x14ac:dyDescent="0.3">
      <c r="A4" s="2" t="s">
        <v>24</v>
      </c>
      <c r="B4" s="2" t="s">
        <v>5</v>
      </c>
      <c r="C4" s="25">
        <v>3.8</v>
      </c>
      <c r="D4" s="25"/>
      <c r="E4" s="25"/>
      <c r="F4" s="25">
        <v>4.0999999999999996</v>
      </c>
      <c r="G4" s="25"/>
      <c r="H4" s="25"/>
      <c r="I4" s="25"/>
      <c r="J4" s="25"/>
      <c r="K4" s="25">
        <v>3.7</v>
      </c>
      <c r="L4" s="25"/>
      <c r="M4" s="25"/>
      <c r="N4" s="25"/>
      <c r="O4" s="25"/>
      <c r="P4" s="25"/>
      <c r="Q4" s="25" t="e">
        <f>#REF!</f>
        <v>#REF!</v>
      </c>
    </row>
    <row r="5" spans="1:18" x14ac:dyDescent="0.3">
      <c r="B5" s="2" t="s">
        <v>6</v>
      </c>
      <c r="C5" s="25">
        <v>1.7</v>
      </c>
      <c r="D5" s="25"/>
      <c r="E5" s="25"/>
      <c r="F5" s="25">
        <v>1.7</v>
      </c>
      <c r="G5" s="25"/>
      <c r="H5" s="25"/>
      <c r="I5" s="25"/>
      <c r="J5" s="25"/>
      <c r="K5" s="25">
        <v>1.6</v>
      </c>
      <c r="L5" s="25"/>
      <c r="M5" s="25"/>
      <c r="N5" s="25"/>
      <c r="O5" s="25"/>
      <c r="P5" s="25"/>
      <c r="Q5" s="25" t="e">
        <f>#REF!</f>
        <v>#REF!</v>
      </c>
    </row>
    <row r="7" spans="1:18" x14ac:dyDescent="0.3">
      <c r="A7" s="2" t="s">
        <v>26</v>
      </c>
      <c r="B7" s="2" t="s">
        <v>5</v>
      </c>
      <c r="C7" s="25">
        <v>4.8</v>
      </c>
      <c r="D7" s="25"/>
      <c r="E7" s="25"/>
      <c r="F7" s="25">
        <v>4.8</v>
      </c>
      <c r="G7" s="25"/>
      <c r="H7" s="25"/>
      <c r="I7" s="25"/>
      <c r="J7" s="25"/>
      <c r="K7" s="25">
        <v>3.9</v>
      </c>
      <c r="L7" s="25"/>
      <c r="M7" s="25"/>
      <c r="N7" s="25"/>
      <c r="O7" s="25"/>
      <c r="P7" s="25"/>
      <c r="Q7" s="25" t="e">
        <f>#REF!</f>
        <v>#REF!</v>
      </c>
    </row>
    <row r="8" spans="1:18" x14ac:dyDescent="0.3">
      <c r="B8" s="2" t="s">
        <v>6</v>
      </c>
      <c r="C8" s="25">
        <v>3.4</v>
      </c>
      <c r="D8" s="25"/>
      <c r="E8" s="25"/>
      <c r="F8" s="25">
        <v>3.3</v>
      </c>
      <c r="G8" s="25"/>
      <c r="H8" s="25"/>
      <c r="I8" s="25"/>
      <c r="J8" s="25"/>
      <c r="K8" s="25">
        <v>2.5</v>
      </c>
      <c r="L8" s="25"/>
      <c r="M8" s="25"/>
      <c r="N8" s="25"/>
      <c r="O8" s="25"/>
      <c r="P8" s="25"/>
      <c r="Q8" s="25" t="e">
        <f>#REF!</f>
        <v>#REF!</v>
      </c>
    </row>
    <row r="9" spans="1:18" x14ac:dyDescent="0.3"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</row>
    <row r="10" spans="1:18" x14ac:dyDescent="0.3">
      <c r="A10" s="2" t="s">
        <v>27</v>
      </c>
      <c r="B10" s="2" t="s">
        <v>5</v>
      </c>
      <c r="C10" s="25">
        <v>6.4</v>
      </c>
      <c r="D10" s="25"/>
      <c r="E10" s="25"/>
      <c r="F10" s="25">
        <v>6.4832819215529138</v>
      </c>
      <c r="G10" s="25"/>
      <c r="H10" s="25"/>
      <c r="I10" s="25"/>
      <c r="J10" s="25"/>
      <c r="K10" s="25">
        <v>5.7326879999999996</v>
      </c>
      <c r="L10" s="25"/>
      <c r="M10" s="25"/>
      <c r="N10" s="25"/>
      <c r="O10" s="25"/>
      <c r="P10" s="25"/>
      <c r="Q10" s="25" t="e">
        <f>#REF!</f>
        <v>#REF!</v>
      </c>
    </row>
    <row r="11" spans="1:18" x14ac:dyDescent="0.3">
      <c r="B11" s="2" t="s">
        <v>6</v>
      </c>
      <c r="C11" s="25">
        <v>4.0999999999999996</v>
      </c>
      <c r="D11" s="25"/>
      <c r="E11" s="25"/>
      <c r="F11" s="25">
        <v>3.9731066127809118</v>
      </c>
      <c r="G11" s="25"/>
      <c r="H11" s="25"/>
      <c r="I11" s="25"/>
      <c r="J11" s="25"/>
      <c r="K11" s="25">
        <v>3.4532289999999999</v>
      </c>
      <c r="L11" s="25"/>
      <c r="M11" s="25"/>
      <c r="N11" s="25"/>
      <c r="O11" s="25"/>
      <c r="P11" s="25"/>
      <c r="Q11" s="25" t="e">
        <f>#REF!</f>
        <v>#REF!</v>
      </c>
    </row>
    <row r="12" spans="1:18" x14ac:dyDescent="0.3"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</row>
    <row r="13" spans="1:18" x14ac:dyDescent="0.3">
      <c r="A13" s="2" t="s">
        <v>22</v>
      </c>
      <c r="B13" s="2" t="s">
        <v>5</v>
      </c>
      <c r="C13" s="25">
        <v>2.4</v>
      </c>
      <c r="D13" s="25"/>
      <c r="E13" s="25"/>
      <c r="F13" s="25">
        <v>2.4129139911042943</v>
      </c>
      <c r="G13" s="25"/>
      <c r="H13" s="25"/>
      <c r="I13" s="25"/>
      <c r="J13" s="25"/>
      <c r="K13" s="25">
        <v>2.652269</v>
      </c>
      <c r="L13" s="25"/>
      <c r="M13" s="25"/>
      <c r="N13" s="25"/>
      <c r="O13" s="25"/>
      <c r="P13" s="25"/>
      <c r="Q13" s="25" t="e">
        <f>#REF!</f>
        <v>#REF!</v>
      </c>
    </row>
    <row r="14" spans="1:18" x14ac:dyDescent="0.3">
      <c r="B14" s="2" t="s">
        <v>6</v>
      </c>
      <c r="C14" s="25">
        <v>2.2000000000000002</v>
      </c>
      <c r="D14" s="25"/>
      <c r="E14" s="25"/>
      <c r="F14" s="25">
        <v>2.1880197580995007</v>
      </c>
      <c r="G14" s="25"/>
      <c r="H14" s="25"/>
      <c r="I14" s="25"/>
      <c r="J14" s="25"/>
      <c r="K14" s="25">
        <v>2.0743200000000002</v>
      </c>
      <c r="L14" s="25"/>
      <c r="M14" s="25"/>
      <c r="N14" s="25"/>
      <c r="O14" s="25"/>
      <c r="P14" s="25"/>
      <c r="Q14" s="25" t="e">
        <f>#REF!</f>
        <v>#REF!</v>
      </c>
    </row>
    <row r="15" spans="1:18" x14ac:dyDescent="0.3">
      <c r="C15" s="25"/>
      <c r="D15" s="25"/>
      <c r="E15" s="25"/>
      <c r="F15" s="25"/>
      <c r="G15" s="25"/>
      <c r="H15" s="25"/>
      <c r="I15" s="25"/>
      <c r="J15" s="25"/>
      <c r="K15" s="25"/>
    </row>
    <row r="16" spans="1:18" x14ac:dyDescent="0.3">
      <c r="A16" s="2" t="s">
        <v>28</v>
      </c>
      <c r="B16" s="2" t="s">
        <v>5</v>
      </c>
      <c r="C16" s="25">
        <v>13.6</v>
      </c>
      <c r="D16" s="25"/>
      <c r="E16" s="25"/>
      <c r="F16" s="25">
        <v>13.6</v>
      </c>
      <c r="G16" s="25"/>
      <c r="H16" s="25"/>
      <c r="I16" s="25"/>
      <c r="J16" s="25"/>
      <c r="K16" s="25">
        <v>13.9</v>
      </c>
      <c r="Q16" s="25">
        <v>14.613224696601513</v>
      </c>
    </row>
    <row r="17" spans="2:17" x14ac:dyDescent="0.3">
      <c r="B17" s="2" t="s">
        <v>6</v>
      </c>
      <c r="C17" s="25">
        <v>13</v>
      </c>
      <c r="D17" s="25"/>
      <c r="E17" s="25"/>
      <c r="F17" s="25">
        <v>13</v>
      </c>
      <c r="G17" s="25"/>
      <c r="H17" s="25"/>
      <c r="I17" s="25"/>
      <c r="J17" s="25"/>
      <c r="K17" s="25">
        <v>13.4</v>
      </c>
      <c r="Q17" s="25">
        <v>12.517234646516245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2">
    <tabColor rgb="FFC4D79B"/>
  </sheetPr>
  <dimension ref="A1:T26"/>
  <sheetViews>
    <sheetView workbookViewId="0">
      <selection activeCell="R3" sqref="R3:S3"/>
    </sheetView>
  </sheetViews>
  <sheetFormatPr defaultColWidth="9.140625" defaultRowHeight="16.5" x14ac:dyDescent="0.3"/>
  <cols>
    <col min="1" max="16384" width="9.140625" style="2"/>
  </cols>
  <sheetData>
    <row r="1" spans="1:20" x14ac:dyDescent="0.3">
      <c r="A1" s="40" t="s">
        <v>163</v>
      </c>
      <c r="B1" s="40"/>
    </row>
    <row r="2" spans="1:20" x14ac:dyDescent="0.3">
      <c r="A2" s="2" t="s">
        <v>1</v>
      </c>
    </row>
    <row r="3" spans="1:20" x14ac:dyDescent="0.3">
      <c r="C3" s="17"/>
      <c r="D3" s="17"/>
      <c r="E3" s="161">
        <v>2003</v>
      </c>
      <c r="F3" s="161">
        <v>2004</v>
      </c>
      <c r="G3" s="161">
        <v>2005</v>
      </c>
      <c r="H3" s="161">
        <v>2006</v>
      </c>
      <c r="I3" s="161">
        <v>2007</v>
      </c>
      <c r="J3" s="161">
        <v>2008</v>
      </c>
      <c r="K3" s="161">
        <v>2009</v>
      </c>
      <c r="L3" s="161">
        <v>2010</v>
      </c>
      <c r="M3" s="161">
        <v>2011</v>
      </c>
      <c r="N3" s="161">
        <v>2012</v>
      </c>
      <c r="O3" s="161">
        <v>2013</v>
      </c>
      <c r="P3" s="162">
        <v>2014</v>
      </c>
      <c r="Q3" s="163">
        <v>2015</v>
      </c>
      <c r="R3" s="163">
        <v>2016</v>
      </c>
      <c r="S3" s="163">
        <v>2017</v>
      </c>
      <c r="T3" s="164">
        <v>2018</v>
      </c>
    </row>
    <row r="4" spans="1:20" x14ac:dyDescent="0.3">
      <c r="A4" s="2" t="s">
        <v>27</v>
      </c>
      <c r="C4" s="2" t="s">
        <v>5</v>
      </c>
      <c r="E4" s="165" t="e">
        <f>#REF!</f>
        <v>#REF!</v>
      </c>
      <c r="F4" s="165"/>
      <c r="G4" s="165"/>
      <c r="H4" s="165"/>
      <c r="I4" s="165"/>
      <c r="J4" s="11" t="e">
        <f>#REF!</f>
        <v>#REF!</v>
      </c>
      <c r="K4" s="11" t="e">
        <f>#REF!</f>
        <v>#REF!</v>
      </c>
      <c r="L4" s="11" t="e">
        <f>#REF!</f>
        <v>#REF!</v>
      </c>
      <c r="M4" s="11" t="e">
        <f>#REF!</f>
        <v>#REF!</v>
      </c>
      <c r="N4" s="11" t="e">
        <f>#REF!</f>
        <v>#REF!</v>
      </c>
      <c r="O4" s="11" t="e">
        <f>#REF!</f>
        <v>#REF!</v>
      </c>
      <c r="P4" s="11" t="e">
        <f>#REF!</f>
        <v>#REF!</v>
      </c>
      <c r="Q4" s="11" t="e">
        <f>#REF!</f>
        <v>#REF!</v>
      </c>
      <c r="R4" s="11" t="e">
        <f>#REF!</f>
        <v>#REF!</v>
      </c>
      <c r="S4" s="11" t="e">
        <f>#REF!</f>
        <v>#REF!</v>
      </c>
      <c r="T4" s="24" t="e">
        <f>#REF!</f>
        <v>#REF!</v>
      </c>
    </row>
    <row r="5" spans="1:20" x14ac:dyDescent="0.3">
      <c r="C5" s="2" t="s">
        <v>6</v>
      </c>
      <c r="E5" s="165" t="e">
        <f>#REF!</f>
        <v>#REF!</v>
      </c>
      <c r="F5" s="165"/>
      <c r="G5" s="165"/>
      <c r="H5" s="165"/>
      <c r="I5" s="165"/>
      <c r="J5" s="11" t="e">
        <f>#REF!</f>
        <v>#REF!</v>
      </c>
      <c r="K5" s="11" t="e">
        <f>#REF!</f>
        <v>#REF!</v>
      </c>
      <c r="L5" s="11" t="e">
        <f>#REF!</f>
        <v>#REF!</v>
      </c>
      <c r="M5" s="11" t="e">
        <f>#REF!</f>
        <v>#REF!</v>
      </c>
      <c r="N5" s="11" t="e">
        <f>#REF!</f>
        <v>#REF!</v>
      </c>
      <c r="O5" s="11" t="e">
        <f>#REF!</f>
        <v>#REF!</v>
      </c>
      <c r="P5" s="11" t="e">
        <f>#REF!</f>
        <v>#REF!</v>
      </c>
      <c r="Q5" s="11" t="e">
        <f>#REF!</f>
        <v>#REF!</v>
      </c>
      <c r="R5" s="11" t="e">
        <f>#REF!</f>
        <v>#REF!</v>
      </c>
      <c r="S5" s="11" t="e">
        <f>#REF!</f>
        <v>#REF!</v>
      </c>
      <c r="T5" s="24" t="e">
        <f>#REF!</f>
        <v>#REF!</v>
      </c>
    </row>
    <row r="6" spans="1:20" x14ac:dyDescent="0.3">
      <c r="E6" s="25"/>
      <c r="F6" s="25"/>
      <c r="G6" s="25"/>
      <c r="H6" s="25"/>
      <c r="I6" s="25"/>
      <c r="J6" s="25"/>
      <c r="N6" s="17"/>
      <c r="O6" s="17"/>
      <c r="P6" s="44"/>
      <c r="R6" s="16"/>
      <c r="S6" s="16"/>
      <c r="T6" s="16"/>
    </row>
    <row r="7" spans="1:20" x14ac:dyDescent="0.3">
      <c r="A7" s="2" t="s">
        <v>22</v>
      </c>
      <c r="C7" s="2" t="s">
        <v>5</v>
      </c>
      <c r="E7" s="165" t="e">
        <f>#REF!</f>
        <v>#REF!</v>
      </c>
      <c r="F7" s="165"/>
      <c r="G7" s="165"/>
      <c r="H7" s="165"/>
      <c r="I7" s="165"/>
      <c r="J7" s="11" t="e">
        <f>#REF!</f>
        <v>#REF!</v>
      </c>
      <c r="K7" s="11" t="e">
        <f>#REF!</f>
        <v>#REF!</v>
      </c>
      <c r="L7" s="11" t="e">
        <f>#REF!</f>
        <v>#REF!</v>
      </c>
      <c r="M7" s="11" t="e">
        <f>#REF!</f>
        <v>#REF!</v>
      </c>
      <c r="N7" s="11" t="e">
        <f>#REF!</f>
        <v>#REF!</v>
      </c>
      <c r="O7" s="11" t="e">
        <f>#REF!</f>
        <v>#REF!</v>
      </c>
      <c r="P7" s="11" t="e">
        <f>#REF!</f>
        <v>#REF!</v>
      </c>
      <c r="Q7" s="11" t="e">
        <f>#REF!</f>
        <v>#REF!</v>
      </c>
      <c r="R7" s="11" t="e">
        <f>#REF!</f>
        <v>#REF!</v>
      </c>
      <c r="S7" s="11" t="e">
        <f>#REF!</f>
        <v>#REF!</v>
      </c>
      <c r="T7" s="24" t="e">
        <f>#REF!</f>
        <v>#REF!</v>
      </c>
    </row>
    <row r="8" spans="1:20" x14ac:dyDescent="0.3">
      <c r="C8" s="2" t="s">
        <v>6</v>
      </c>
      <c r="E8" s="165" t="e">
        <f>#REF!</f>
        <v>#REF!</v>
      </c>
      <c r="F8" s="165"/>
      <c r="G8" s="165"/>
      <c r="H8" s="165"/>
      <c r="I8" s="165"/>
      <c r="J8" s="11" t="e">
        <f>#REF!</f>
        <v>#REF!</v>
      </c>
      <c r="K8" s="11" t="e">
        <f>#REF!</f>
        <v>#REF!</v>
      </c>
      <c r="L8" s="11" t="e">
        <f>#REF!</f>
        <v>#REF!</v>
      </c>
      <c r="M8" s="11" t="e">
        <f>#REF!</f>
        <v>#REF!</v>
      </c>
      <c r="N8" s="11" t="e">
        <f>#REF!</f>
        <v>#REF!</v>
      </c>
      <c r="O8" s="11" t="e">
        <f>#REF!</f>
        <v>#REF!</v>
      </c>
      <c r="P8" s="11" t="e">
        <f>#REF!</f>
        <v>#REF!</v>
      </c>
      <c r="Q8" s="11" t="e">
        <f>#REF!</f>
        <v>#REF!</v>
      </c>
      <c r="R8" s="11" t="e">
        <f>#REF!</f>
        <v>#REF!</v>
      </c>
      <c r="S8" s="11" t="e">
        <f>#REF!</f>
        <v>#REF!</v>
      </c>
      <c r="T8" s="24" t="e">
        <f>#REF!</f>
        <v>#REF!</v>
      </c>
    </row>
    <row r="10" spans="1:20" x14ac:dyDescent="0.3">
      <c r="A10" s="2" t="s">
        <v>28</v>
      </c>
      <c r="C10" s="2" t="s">
        <v>5</v>
      </c>
      <c r="E10" s="2" t="e">
        <f>#REF!</f>
        <v>#REF!</v>
      </c>
      <c r="J10" s="11" t="e">
        <f>#REF!</f>
        <v>#REF!</v>
      </c>
      <c r="K10" s="11" t="e">
        <f>#REF!</f>
        <v>#REF!</v>
      </c>
      <c r="L10" s="11" t="e">
        <f>#REF!</f>
        <v>#REF!</v>
      </c>
      <c r="M10" s="11" t="e">
        <f>#REF!</f>
        <v>#REF!</v>
      </c>
      <c r="N10" s="11" t="e">
        <f>#REF!</f>
        <v>#REF!</v>
      </c>
      <c r="O10" s="11" t="e">
        <f>#REF!</f>
        <v>#REF!</v>
      </c>
      <c r="P10" s="11" t="e">
        <f>#REF!</f>
        <v>#REF!</v>
      </c>
      <c r="Q10" s="11" t="e">
        <f>#REF!</f>
        <v>#REF!</v>
      </c>
      <c r="R10" s="11" t="e">
        <f>#REF!</f>
        <v>#REF!</v>
      </c>
      <c r="S10" s="11" t="e">
        <f>#REF!</f>
        <v>#REF!</v>
      </c>
      <c r="T10" s="24" t="e">
        <f>#REF!</f>
        <v>#REF!</v>
      </c>
    </row>
    <row r="11" spans="1:20" x14ac:dyDescent="0.3">
      <c r="C11" s="2" t="s">
        <v>6</v>
      </c>
      <c r="E11" s="2" t="e">
        <f>#REF!</f>
        <v>#REF!</v>
      </c>
      <c r="J11" s="11" t="e">
        <f>#REF!</f>
        <v>#REF!</v>
      </c>
      <c r="K11" s="11" t="e">
        <f>#REF!</f>
        <v>#REF!</v>
      </c>
      <c r="L11" s="11" t="e">
        <f>#REF!</f>
        <v>#REF!</v>
      </c>
      <c r="M11" s="11" t="e">
        <f>#REF!</f>
        <v>#REF!</v>
      </c>
      <c r="N11" s="11" t="e">
        <f>#REF!</f>
        <v>#REF!</v>
      </c>
      <c r="O11" s="11" t="e">
        <f>#REF!</f>
        <v>#REF!</v>
      </c>
      <c r="P11" s="11" t="e">
        <f>#REF!</f>
        <v>#REF!</v>
      </c>
      <c r="Q11" s="11" t="e">
        <f>#REF!</f>
        <v>#REF!</v>
      </c>
      <c r="R11" s="11" t="e">
        <f>#REF!</f>
        <v>#REF!</v>
      </c>
      <c r="S11" s="11" t="e">
        <f>#REF!</f>
        <v>#REF!</v>
      </c>
      <c r="T11" s="24" t="e">
        <f>#REF!</f>
        <v>#REF!</v>
      </c>
    </row>
    <row r="21" spans="8:8" x14ac:dyDescent="0.3">
      <c r="H21" s="103"/>
    </row>
    <row r="22" spans="8:8" x14ac:dyDescent="0.3">
      <c r="H22" s="103"/>
    </row>
    <row r="23" spans="8:8" x14ac:dyDescent="0.3">
      <c r="H23" s="27"/>
    </row>
    <row r="24" spans="8:8" x14ac:dyDescent="0.3">
      <c r="H24" s="103"/>
    </row>
    <row r="25" spans="8:8" x14ac:dyDescent="0.3">
      <c r="H25" s="103"/>
    </row>
    <row r="26" spans="8:8" x14ac:dyDescent="0.3">
      <c r="H26" s="103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4D79B"/>
  </sheetPr>
  <dimension ref="A1:S20"/>
  <sheetViews>
    <sheetView zoomScale="90" zoomScaleNormal="90" workbookViewId="0">
      <selection activeCell="E4" sqref="E4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19" ht="18.75" x14ac:dyDescent="0.3">
      <c r="A1" s="9" t="s">
        <v>111</v>
      </c>
      <c r="B1" s="9"/>
    </row>
    <row r="2" spans="1:19" x14ac:dyDescent="0.3">
      <c r="A2" s="2" t="s">
        <v>0</v>
      </c>
    </row>
    <row r="3" spans="1:19" x14ac:dyDescent="0.3">
      <c r="C3" s="17"/>
      <c r="D3" s="17"/>
      <c r="E3" s="18">
        <v>2003</v>
      </c>
      <c r="F3" s="18">
        <v>2004</v>
      </c>
      <c r="G3" s="18">
        <v>2005</v>
      </c>
      <c r="H3" s="18">
        <v>2006</v>
      </c>
      <c r="I3" s="18">
        <v>2007</v>
      </c>
      <c r="J3" s="18">
        <v>2008</v>
      </c>
      <c r="K3" s="18">
        <v>2009</v>
      </c>
      <c r="L3" s="18">
        <v>2010</v>
      </c>
      <c r="M3" s="18">
        <v>2011</v>
      </c>
      <c r="N3" s="18">
        <v>2012</v>
      </c>
      <c r="O3" s="18">
        <v>2013</v>
      </c>
      <c r="P3" s="19">
        <v>2014</v>
      </c>
      <c r="Q3" s="20">
        <v>2015</v>
      </c>
      <c r="R3" s="21">
        <v>2016</v>
      </c>
      <c r="S3" s="21">
        <v>2017</v>
      </c>
    </row>
    <row r="4" spans="1:19" x14ac:dyDescent="0.3">
      <c r="A4" s="2" t="s">
        <v>27</v>
      </c>
      <c r="C4" s="2" t="s">
        <v>103</v>
      </c>
      <c r="E4" s="22" t="e">
        <f>#REF!</f>
        <v>#REF!</v>
      </c>
      <c r="F4" s="22"/>
      <c r="G4" s="22"/>
      <c r="H4" s="22"/>
      <c r="I4" s="22"/>
      <c r="J4" s="22" t="e">
        <f>#REF!</f>
        <v>#REF!</v>
      </c>
      <c r="K4" s="22"/>
      <c r="L4" s="22"/>
      <c r="M4" s="22" t="e">
        <f>#REF!</f>
        <v>#REF!</v>
      </c>
      <c r="N4" s="22"/>
      <c r="O4" s="22"/>
      <c r="P4" s="22"/>
      <c r="Q4" s="22"/>
      <c r="R4" s="22"/>
      <c r="S4" s="22" t="e">
        <f>#REF!</f>
        <v>#REF!</v>
      </c>
    </row>
    <row r="5" spans="1:19" x14ac:dyDescent="0.3">
      <c r="C5" s="2" t="s">
        <v>104</v>
      </c>
      <c r="E5" s="22" t="e">
        <f>#REF!</f>
        <v>#REF!</v>
      </c>
      <c r="F5" s="22"/>
      <c r="G5" s="22"/>
      <c r="H5" s="22"/>
      <c r="I5" s="22"/>
      <c r="J5" s="22" t="e">
        <f>#REF!</f>
        <v>#REF!</v>
      </c>
      <c r="K5" s="22"/>
      <c r="L5" s="22"/>
      <c r="M5" s="22" t="e">
        <f>#REF!</f>
        <v>#REF!</v>
      </c>
      <c r="N5" s="22"/>
      <c r="O5" s="22"/>
      <c r="P5" s="22"/>
      <c r="Q5" s="22"/>
      <c r="R5" s="22"/>
      <c r="S5" s="22" t="e">
        <f>#REF!</f>
        <v>#REF!</v>
      </c>
    </row>
    <row r="6" spans="1:19" x14ac:dyDescent="0.3">
      <c r="C6" s="2" t="s">
        <v>105</v>
      </c>
      <c r="E6" s="22" t="e">
        <f>#REF!</f>
        <v>#REF!</v>
      </c>
      <c r="F6" s="22"/>
      <c r="G6" s="22"/>
      <c r="H6" s="22"/>
      <c r="I6" s="22"/>
      <c r="J6" s="22" t="e">
        <f>#REF!</f>
        <v>#REF!</v>
      </c>
      <c r="K6" s="22"/>
      <c r="L6" s="22"/>
      <c r="M6" s="22" t="e">
        <f>#REF!</f>
        <v>#REF!</v>
      </c>
      <c r="N6" s="22"/>
      <c r="O6" s="22"/>
      <c r="P6" s="22"/>
      <c r="Q6" s="22"/>
      <c r="R6" s="22"/>
      <c r="S6" s="22" t="e">
        <f>#REF!</f>
        <v>#REF!</v>
      </c>
    </row>
    <row r="7" spans="1:19" x14ac:dyDescent="0.3">
      <c r="C7" s="2" t="s">
        <v>106</v>
      </c>
      <c r="E7" s="22" t="e">
        <f>#REF!</f>
        <v>#REF!</v>
      </c>
      <c r="F7" s="22"/>
      <c r="G7" s="22"/>
      <c r="H7" s="22"/>
      <c r="I7" s="22"/>
      <c r="J7" s="22" t="e">
        <f>#REF!</f>
        <v>#REF!</v>
      </c>
      <c r="K7" s="22"/>
      <c r="L7" s="22"/>
      <c r="M7" s="22" t="e">
        <f>#REF!</f>
        <v>#REF!</v>
      </c>
      <c r="N7" s="22"/>
      <c r="O7" s="22"/>
      <c r="P7" s="22"/>
      <c r="Q7" s="22"/>
      <c r="R7" s="22"/>
      <c r="S7" s="22" t="e">
        <f>#REF!</f>
        <v>#REF!</v>
      </c>
    </row>
    <row r="8" spans="1:19" x14ac:dyDescent="0.3">
      <c r="E8" s="25"/>
      <c r="F8" s="25"/>
      <c r="G8" s="25"/>
      <c r="H8" s="25"/>
      <c r="I8" s="25"/>
      <c r="J8" s="25"/>
      <c r="N8" s="17"/>
      <c r="O8" s="17"/>
      <c r="P8" s="23"/>
      <c r="R8" s="16"/>
      <c r="S8" s="16"/>
    </row>
    <row r="9" spans="1:19" x14ac:dyDescent="0.3">
      <c r="A9" s="2" t="s">
        <v>22</v>
      </c>
      <c r="C9" s="2" t="s">
        <v>103</v>
      </c>
      <c r="E9" s="22" t="e">
        <f>#REF!</f>
        <v>#REF!</v>
      </c>
      <c r="F9" s="22"/>
      <c r="G9" s="22"/>
      <c r="H9" s="22"/>
      <c r="I9" s="22"/>
      <c r="J9" s="22" t="e">
        <f>#REF!</f>
        <v>#REF!</v>
      </c>
      <c r="K9" s="22"/>
      <c r="L9" s="22"/>
      <c r="M9" s="22" t="e">
        <f>#REF!</f>
        <v>#REF!</v>
      </c>
      <c r="N9" s="22"/>
      <c r="O9" s="22"/>
      <c r="P9" s="22"/>
      <c r="Q9" s="22"/>
      <c r="R9" s="22"/>
      <c r="S9" s="22" t="e">
        <f>#REF!</f>
        <v>#REF!</v>
      </c>
    </row>
    <row r="10" spans="1:19" x14ac:dyDescent="0.3">
      <c r="C10" s="2" t="s">
        <v>104</v>
      </c>
      <c r="E10" s="22" t="e">
        <f>#REF!</f>
        <v>#REF!</v>
      </c>
      <c r="F10" s="22"/>
      <c r="G10" s="22"/>
      <c r="H10" s="22"/>
      <c r="I10" s="22"/>
      <c r="J10" s="22" t="e">
        <f>#REF!</f>
        <v>#REF!</v>
      </c>
      <c r="K10" s="22"/>
      <c r="L10" s="22"/>
      <c r="M10" s="22" t="e">
        <f>#REF!</f>
        <v>#REF!</v>
      </c>
      <c r="N10" s="22"/>
      <c r="O10" s="22"/>
      <c r="P10" s="22"/>
      <c r="Q10" s="22"/>
      <c r="R10" s="22"/>
      <c r="S10" s="22" t="e">
        <f>#REF!</f>
        <v>#REF!</v>
      </c>
    </row>
    <row r="11" spans="1:19" x14ac:dyDescent="0.3">
      <c r="C11" s="2" t="s">
        <v>105</v>
      </c>
      <c r="E11" s="22" t="e">
        <f>#REF!</f>
        <v>#REF!</v>
      </c>
      <c r="J11" s="22" t="e">
        <f>#REF!</f>
        <v>#REF!</v>
      </c>
      <c r="K11" s="22"/>
      <c r="L11" s="22"/>
      <c r="M11" s="22" t="e">
        <f>#REF!</f>
        <v>#REF!</v>
      </c>
      <c r="N11" s="22"/>
      <c r="O11" s="22"/>
      <c r="P11" s="22"/>
      <c r="Q11" s="22"/>
      <c r="R11" s="22"/>
      <c r="S11" s="22" t="e">
        <f>#REF!</f>
        <v>#REF!</v>
      </c>
    </row>
    <row r="12" spans="1:19" x14ac:dyDescent="0.3">
      <c r="C12" s="2" t="s">
        <v>106</v>
      </c>
      <c r="E12" s="22" t="e">
        <f>#REF!</f>
        <v>#REF!</v>
      </c>
      <c r="J12" s="22" t="e">
        <f>#REF!</f>
        <v>#REF!</v>
      </c>
      <c r="K12" s="22"/>
      <c r="L12" s="22"/>
      <c r="M12" s="22" t="e">
        <f>#REF!</f>
        <v>#REF!</v>
      </c>
      <c r="N12" s="22"/>
      <c r="O12" s="22"/>
      <c r="P12" s="22"/>
      <c r="Q12" s="22"/>
      <c r="R12" s="22"/>
      <c r="S12" s="22" t="e">
        <f>#REF!</f>
        <v>#REF!</v>
      </c>
    </row>
    <row r="14" spans="1:19" x14ac:dyDescent="0.3">
      <c r="A14" s="2" t="s">
        <v>28</v>
      </c>
      <c r="C14" s="2" t="s">
        <v>103</v>
      </c>
      <c r="E14" s="22" t="e">
        <f>#REF!</f>
        <v>#REF!</v>
      </c>
      <c r="F14" s="22"/>
      <c r="G14" s="22"/>
      <c r="H14" s="22"/>
      <c r="I14" s="22"/>
      <c r="J14" s="22" t="e">
        <f>#REF!</f>
        <v>#REF!</v>
      </c>
      <c r="K14" s="22"/>
      <c r="L14" s="22"/>
      <c r="M14" s="22" t="e">
        <f>#REF!</f>
        <v>#REF!</v>
      </c>
      <c r="N14" s="22"/>
      <c r="O14" s="22"/>
      <c r="P14" s="22"/>
      <c r="Q14" s="22"/>
      <c r="R14" s="22"/>
      <c r="S14" s="22" t="e">
        <f>#REF!</f>
        <v>#REF!</v>
      </c>
    </row>
    <row r="15" spans="1:19" x14ac:dyDescent="0.3">
      <c r="C15" s="2" t="s">
        <v>104</v>
      </c>
      <c r="E15" s="22" t="e">
        <f>#REF!</f>
        <v>#REF!</v>
      </c>
      <c r="F15" s="22"/>
      <c r="G15" s="22"/>
      <c r="H15" s="22"/>
      <c r="I15" s="22"/>
      <c r="J15" s="22" t="e">
        <f>#REF!</f>
        <v>#REF!</v>
      </c>
      <c r="K15" s="22"/>
      <c r="L15" s="22"/>
      <c r="M15" s="22" t="e">
        <f>#REF!</f>
        <v>#REF!</v>
      </c>
      <c r="N15" s="22"/>
      <c r="O15" s="22"/>
      <c r="P15" s="22"/>
      <c r="Q15" s="22"/>
      <c r="R15" s="22"/>
      <c r="S15" s="22" t="e">
        <f>#REF!</f>
        <v>#REF!</v>
      </c>
    </row>
    <row r="16" spans="1:19" x14ac:dyDescent="0.3">
      <c r="C16" s="2" t="s">
        <v>105</v>
      </c>
      <c r="E16" s="22" t="e">
        <f>#REF!</f>
        <v>#REF!</v>
      </c>
      <c r="F16" s="22"/>
      <c r="G16" s="22"/>
      <c r="H16" s="22"/>
      <c r="I16" s="22"/>
      <c r="J16" s="22" t="e">
        <f>#REF!</f>
        <v>#REF!</v>
      </c>
      <c r="K16" s="22"/>
      <c r="L16" s="22"/>
      <c r="M16" s="22" t="e">
        <f>#REF!</f>
        <v>#REF!</v>
      </c>
      <c r="N16" s="22"/>
      <c r="O16" s="22"/>
      <c r="P16" s="22"/>
      <c r="Q16" s="22"/>
      <c r="R16" s="22"/>
      <c r="S16" s="22" t="e">
        <f>#REF!</f>
        <v>#REF!</v>
      </c>
    </row>
    <row r="17" spans="3:19" x14ac:dyDescent="0.3">
      <c r="C17" s="2" t="s">
        <v>106</v>
      </c>
      <c r="E17" s="22" t="e">
        <f>#REF!</f>
        <v>#REF!</v>
      </c>
      <c r="F17" s="22"/>
      <c r="G17" s="22"/>
      <c r="H17" s="22"/>
      <c r="I17" s="22"/>
      <c r="J17" s="22" t="e">
        <f>#REF!</f>
        <v>#REF!</v>
      </c>
      <c r="K17" s="22"/>
      <c r="L17" s="22"/>
      <c r="M17" s="22" t="e">
        <f>#REF!</f>
        <v>#REF!</v>
      </c>
      <c r="N17" s="22"/>
      <c r="O17" s="22"/>
      <c r="P17" s="22"/>
      <c r="Q17" s="22"/>
      <c r="R17" s="22"/>
      <c r="S17" s="22" t="e">
        <f>#REF!</f>
        <v>#REF!</v>
      </c>
    </row>
    <row r="18" spans="3:19" x14ac:dyDescent="0.3">
      <c r="H18" s="94"/>
    </row>
    <row r="19" spans="3:19" x14ac:dyDescent="0.3">
      <c r="H19" s="94"/>
    </row>
    <row r="20" spans="3:19" x14ac:dyDescent="0.3">
      <c r="H20" s="94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>
    <tabColor rgb="FFC4D79B"/>
  </sheetPr>
  <dimension ref="A1:T28"/>
  <sheetViews>
    <sheetView workbookViewId="0">
      <selection activeCell="T14" sqref="T14:T17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20" ht="18.75" x14ac:dyDescent="0.3">
      <c r="A1" s="9" t="s">
        <v>164</v>
      </c>
      <c r="B1" s="9"/>
    </row>
    <row r="2" spans="1:20" x14ac:dyDescent="0.3">
      <c r="A2" s="2" t="s">
        <v>1</v>
      </c>
    </row>
    <row r="3" spans="1:20" x14ac:dyDescent="0.3">
      <c r="C3" s="17"/>
      <c r="D3" s="17"/>
      <c r="E3" s="18">
        <v>2003</v>
      </c>
      <c r="F3" s="18">
        <v>2004</v>
      </c>
      <c r="G3" s="18">
        <v>2005</v>
      </c>
      <c r="H3" s="18">
        <v>2006</v>
      </c>
      <c r="I3" s="18">
        <v>2007</v>
      </c>
      <c r="J3" s="18">
        <v>2008</v>
      </c>
      <c r="K3" s="18">
        <v>2009</v>
      </c>
      <c r="L3" s="18">
        <v>2010</v>
      </c>
      <c r="M3" s="18">
        <v>2011</v>
      </c>
      <c r="N3" s="18">
        <v>2012</v>
      </c>
      <c r="O3" s="18">
        <v>2013</v>
      </c>
      <c r="P3" s="19">
        <v>2014</v>
      </c>
      <c r="Q3" s="20">
        <v>2015</v>
      </c>
      <c r="R3" s="21">
        <v>2016</v>
      </c>
      <c r="S3" s="21">
        <v>2017</v>
      </c>
      <c r="T3" s="21">
        <v>2018</v>
      </c>
    </row>
    <row r="4" spans="1:20" x14ac:dyDescent="0.3">
      <c r="A4" s="7" t="s">
        <v>27</v>
      </c>
      <c r="B4" s="7"/>
      <c r="C4" s="7" t="s">
        <v>103</v>
      </c>
      <c r="E4" s="22" t="e">
        <f>#REF!</f>
        <v>#REF!</v>
      </c>
      <c r="F4" s="22"/>
      <c r="G4" s="22"/>
      <c r="H4" s="22"/>
      <c r="I4" s="22"/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22" t="e">
        <f>#REF!</f>
        <v>#REF!</v>
      </c>
      <c r="P4" s="22" t="e">
        <f>#REF!</f>
        <v>#REF!</v>
      </c>
      <c r="Q4" s="22" t="e">
        <f>#REF!</f>
        <v>#REF!</v>
      </c>
      <c r="R4" s="22" t="e">
        <f>#REF!</f>
        <v>#REF!</v>
      </c>
      <c r="S4" s="22" t="e">
        <f>#REF!</f>
        <v>#REF!</v>
      </c>
      <c r="T4" s="231" t="e">
        <f>#REF!</f>
        <v>#REF!</v>
      </c>
    </row>
    <row r="5" spans="1:20" x14ac:dyDescent="0.3">
      <c r="A5" s="7"/>
      <c r="B5" s="7"/>
      <c r="C5" s="7" t="s">
        <v>104</v>
      </c>
      <c r="E5" s="22" t="e">
        <f>#REF!</f>
        <v>#REF!</v>
      </c>
      <c r="F5" s="22"/>
      <c r="G5" s="22"/>
      <c r="H5" s="22"/>
      <c r="I5" s="22"/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22" t="e">
        <f>#REF!</f>
        <v>#REF!</v>
      </c>
      <c r="P5" s="22" t="e">
        <f>#REF!</f>
        <v>#REF!</v>
      </c>
      <c r="Q5" s="22" t="e">
        <f>#REF!</f>
        <v>#REF!</v>
      </c>
      <c r="R5" s="22" t="e">
        <f>#REF!</f>
        <v>#REF!</v>
      </c>
      <c r="S5" s="22" t="e">
        <f>#REF!</f>
        <v>#REF!</v>
      </c>
      <c r="T5" s="231" t="e">
        <f>#REF!</f>
        <v>#REF!</v>
      </c>
    </row>
    <row r="6" spans="1:20" x14ac:dyDescent="0.3">
      <c r="A6" s="7"/>
      <c r="B6" s="7"/>
      <c r="C6" s="7" t="s">
        <v>105</v>
      </c>
      <c r="E6" s="22" t="e">
        <f>#REF!</f>
        <v>#REF!</v>
      </c>
      <c r="F6" s="22"/>
      <c r="G6" s="22"/>
      <c r="H6" s="22"/>
      <c r="I6" s="22"/>
      <c r="J6" s="22" t="e">
        <f>#REF!</f>
        <v>#REF!</v>
      </c>
      <c r="K6" s="22" t="e">
        <f>#REF!</f>
        <v>#REF!</v>
      </c>
      <c r="L6" s="22" t="e">
        <f>#REF!</f>
        <v>#REF!</v>
      </c>
      <c r="M6" s="22" t="e">
        <f>#REF!</f>
        <v>#REF!</v>
      </c>
      <c r="N6" s="22" t="e">
        <f>#REF!</f>
        <v>#REF!</v>
      </c>
      <c r="O6" s="22" t="e">
        <f>#REF!</f>
        <v>#REF!</v>
      </c>
      <c r="P6" s="22" t="e">
        <f>#REF!</f>
        <v>#REF!</v>
      </c>
      <c r="Q6" s="22" t="e">
        <f>#REF!</f>
        <v>#REF!</v>
      </c>
      <c r="R6" s="22" t="e">
        <f>#REF!</f>
        <v>#REF!</v>
      </c>
      <c r="S6" s="22" t="e">
        <f>#REF!</f>
        <v>#REF!</v>
      </c>
      <c r="T6" s="231" t="e">
        <f>#REF!</f>
        <v>#REF!</v>
      </c>
    </row>
    <row r="7" spans="1:20" x14ac:dyDescent="0.3">
      <c r="A7" s="7"/>
      <c r="B7" s="7"/>
      <c r="C7" s="7" t="s">
        <v>106</v>
      </c>
      <c r="E7" s="22" t="e">
        <f>#REF!</f>
        <v>#REF!</v>
      </c>
      <c r="F7" s="22"/>
      <c r="G7" s="22"/>
      <c r="H7" s="22"/>
      <c r="I7" s="22"/>
      <c r="J7" s="22" t="e">
        <f>#REF!</f>
        <v>#REF!</v>
      </c>
      <c r="K7" s="22" t="e">
        <f>#REF!</f>
        <v>#REF!</v>
      </c>
      <c r="L7" s="22" t="e">
        <f>#REF!</f>
        <v>#REF!</v>
      </c>
      <c r="M7" s="22" t="e">
        <f>#REF!</f>
        <v>#REF!</v>
      </c>
      <c r="N7" s="22" t="e">
        <f>#REF!</f>
        <v>#REF!</v>
      </c>
      <c r="O7" s="22" t="e">
        <f>#REF!</f>
        <v>#REF!</v>
      </c>
      <c r="P7" s="22" t="e">
        <f>#REF!</f>
        <v>#REF!</v>
      </c>
      <c r="Q7" s="22" t="e">
        <f>#REF!</f>
        <v>#REF!</v>
      </c>
      <c r="R7" s="22" t="e">
        <f>#REF!</f>
        <v>#REF!</v>
      </c>
      <c r="S7" s="22" t="e">
        <f>#REF!</f>
        <v>#REF!</v>
      </c>
      <c r="T7" s="231" t="e">
        <f>#REF!</f>
        <v>#REF!</v>
      </c>
    </row>
    <row r="8" spans="1:20" x14ac:dyDescent="0.3">
      <c r="A8" s="7"/>
      <c r="B8" s="7"/>
      <c r="C8" s="7"/>
      <c r="E8" s="25"/>
      <c r="F8" s="25"/>
      <c r="G8" s="25"/>
      <c r="H8" s="25"/>
      <c r="I8" s="25"/>
      <c r="J8" s="25"/>
      <c r="N8" s="17"/>
      <c r="O8" s="17"/>
      <c r="P8" s="23"/>
      <c r="R8" s="16"/>
      <c r="S8" s="16"/>
      <c r="T8" s="16"/>
    </row>
    <row r="9" spans="1:20" x14ac:dyDescent="0.3">
      <c r="A9" s="7" t="s">
        <v>22</v>
      </c>
      <c r="B9" s="7"/>
      <c r="C9" s="7" t="s">
        <v>103</v>
      </c>
      <c r="E9" s="22" t="e">
        <f>#REF!</f>
        <v>#REF!</v>
      </c>
      <c r="F9" s="22"/>
      <c r="G9" s="22"/>
      <c r="H9" s="22"/>
      <c r="I9" s="22"/>
      <c r="J9" s="22" t="e">
        <f>#REF!</f>
        <v>#REF!</v>
      </c>
      <c r="K9" s="22" t="e">
        <f>#REF!</f>
        <v>#REF!</v>
      </c>
      <c r="L9" s="22" t="e">
        <f>#REF!</f>
        <v>#REF!</v>
      </c>
      <c r="M9" s="22" t="e">
        <f>#REF!</f>
        <v>#REF!</v>
      </c>
      <c r="N9" s="22" t="e">
        <f>#REF!</f>
        <v>#REF!</v>
      </c>
      <c r="O9" s="22" t="e">
        <f>#REF!</f>
        <v>#REF!</v>
      </c>
      <c r="P9" s="22" t="e">
        <f>#REF!</f>
        <v>#REF!</v>
      </c>
      <c r="Q9" s="22" t="e">
        <f>#REF!</f>
        <v>#REF!</v>
      </c>
      <c r="R9" s="22" t="e">
        <f>#REF!</f>
        <v>#REF!</v>
      </c>
      <c r="S9" s="22" t="e">
        <f>#REF!</f>
        <v>#REF!</v>
      </c>
      <c r="T9" s="231" t="e">
        <f>#REF!</f>
        <v>#REF!</v>
      </c>
    </row>
    <row r="10" spans="1:20" x14ac:dyDescent="0.3">
      <c r="A10" s="7"/>
      <c r="B10" s="7"/>
      <c r="C10" s="7" t="s">
        <v>104</v>
      </c>
      <c r="E10" s="22" t="e">
        <f>#REF!</f>
        <v>#REF!</v>
      </c>
      <c r="F10" s="22"/>
      <c r="G10" s="22"/>
      <c r="H10" s="22"/>
      <c r="I10" s="22"/>
      <c r="J10" s="22" t="e">
        <f>#REF!</f>
        <v>#REF!</v>
      </c>
      <c r="K10" s="22" t="e">
        <f>#REF!</f>
        <v>#REF!</v>
      </c>
      <c r="L10" s="22" t="e">
        <f>#REF!</f>
        <v>#REF!</v>
      </c>
      <c r="M10" s="22" t="e">
        <f>#REF!</f>
        <v>#REF!</v>
      </c>
      <c r="N10" s="22" t="e">
        <f>#REF!</f>
        <v>#REF!</v>
      </c>
      <c r="O10" s="22" t="e">
        <f>#REF!</f>
        <v>#REF!</v>
      </c>
      <c r="P10" s="22" t="e">
        <f>#REF!</f>
        <v>#REF!</v>
      </c>
      <c r="Q10" s="22" t="e">
        <f>#REF!</f>
        <v>#REF!</v>
      </c>
      <c r="R10" s="22" t="e">
        <f>#REF!</f>
        <v>#REF!</v>
      </c>
      <c r="S10" s="22" t="e">
        <f>#REF!</f>
        <v>#REF!</v>
      </c>
      <c r="T10" s="231" t="e">
        <f>#REF!</f>
        <v>#REF!</v>
      </c>
    </row>
    <row r="11" spans="1:20" x14ac:dyDescent="0.3">
      <c r="A11" s="7"/>
      <c r="B11" s="7"/>
      <c r="C11" s="7" t="s">
        <v>105</v>
      </c>
      <c r="E11" s="22" t="e">
        <f>#REF!</f>
        <v>#REF!</v>
      </c>
      <c r="J11" s="22" t="e">
        <f>#REF!</f>
        <v>#REF!</v>
      </c>
      <c r="K11" s="22" t="e">
        <f>#REF!</f>
        <v>#REF!</v>
      </c>
      <c r="L11" s="22" t="e">
        <f>#REF!</f>
        <v>#REF!</v>
      </c>
      <c r="M11" s="22" t="e">
        <f>#REF!</f>
        <v>#REF!</v>
      </c>
      <c r="N11" s="22" t="e">
        <f>#REF!</f>
        <v>#REF!</v>
      </c>
      <c r="O11" s="22" t="e">
        <f>#REF!</f>
        <v>#REF!</v>
      </c>
      <c r="P11" s="22" t="e">
        <f>#REF!</f>
        <v>#REF!</v>
      </c>
      <c r="Q11" s="22" t="e">
        <f>#REF!</f>
        <v>#REF!</v>
      </c>
      <c r="R11" s="22" t="e">
        <f>#REF!</f>
        <v>#REF!</v>
      </c>
      <c r="S11" s="22" t="e">
        <f>#REF!</f>
        <v>#REF!</v>
      </c>
      <c r="T11" s="231" t="e">
        <f>#REF!</f>
        <v>#REF!</v>
      </c>
    </row>
    <row r="12" spans="1:20" x14ac:dyDescent="0.3">
      <c r="A12" s="7"/>
      <c r="B12" s="7"/>
      <c r="C12" s="7" t="s">
        <v>106</v>
      </c>
      <c r="E12" s="22" t="e">
        <f>#REF!</f>
        <v>#REF!</v>
      </c>
      <c r="J12" s="22" t="e">
        <f>#REF!</f>
        <v>#REF!</v>
      </c>
      <c r="K12" s="22" t="e">
        <f>#REF!</f>
        <v>#REF!</v>
      </c>
      <c r="L12" s="22" t="e">
        <f>#REF!</f>
        <v>#REF!</v>
      </c>
      <c r="M12" s="22" t="e">
        <f>#REF!</f>
        <v>#REF!</v>
      </c>
      <c r="N12" s="22" t="e">
        <f>#REF!</f>
        <v>#REF!</v>
      </c>
      <c r="O12" s="22" t="e">
        <f>#REF!</f>
        <v>#REF!</v>
      </c>
      <c r="P12" s="22" t="e">
        <f>#REF!</f>
        <v>#REF!</v>
      </c>
      <c r="Q12" s="22" t="e">
        <f>#REF!</f>
        <v>#REF!</v>
      </c>
      <c r="R12" s="22" t="e">
        <f>#REF!</f>
        <v>#REF!</v>
      </c>
      <c r="S12" s="22" t="e">
        <f>#REF!</f>
        <v>#REF!</v>
      </c>
      <c r="T12" s="231" t="e">
        <f>#REF!</f>
        <v>#REF!</v>
      </c>
    </row>
    <row r="13" spans="1:20" x14ac:dyDescent="0.3">
      <c r="T13" s="16"/>
    </row>
    <row r="14" spans="1:20" x14ac:dyDescent="0.3">
      <c r="A14" s="30" t="s">
        <v>28</v>
      </c>
      <c r="C14" s="7" t="s">
        <v>103</v>
      </c>
      <c r="E14" s="22" t="e">
        <f>#REF!</f>
        <v>#REF!</v>
      </c>
      <c r="J14" s="22" t="e">
        <f>#REF!</f>
        <v>#REF!</v>
      </c>
      <c r="K14" s="22" t="e">
        <f>#REF!</f>
        <v>#REF!</v>
      </c>
      <c r="L14" s="22" t="e">
        <f>#REF!</f>
        <v>#REF!</v>
      </c>
      <c r="M14" s="22" t="e">
        <f>#REF!</f>
        <v>#REF!</v>
      </c>
      <c r="N14" s="22" t="e">
        <f>#REF!</f>
        <v>#REF!</v>
      </c>
      <c r="O14" s="22" t="e">
        <f>#REF!</f>
        <v>#REF!</v>
      </c>
      <c r="P14" s="22" t="e">
        <f>#REF!</f>
        <v>#REF!</v>
      </c>
      <c r="Q14" s="22" t="e">
        <f>#REF!</f>
        <v>#REF!</v>
      </c>
      <c r="R14" s="22" t="e">
        <f>#REF!</f>
        <v>#REF!</v>
      </c>
      <c r="S14" s="22" t="e">
        <f>#REF!</f>
        <v>#REF!</v>
      </c>
      <c r="T14" s="231" t="e">
        <f>#REF!</f>
        <v>#REF!</v>
      </c>
    </row>
    <row r="15" spans="1:20" x14ac:dyDescent="0.3">
      <c r="C15" s="7" t="s">
        <v>104</v>
      </c>
      <c r="E15" s="22" t="e">
        <f>#REF!</f>
        <v>#REF!</v>
      </c>
      <c r="J15" s="22" t="e">
        <f>#REF!</f>
        <v>#REF!</v>
      </c>
      <c r="K15" s="22" t="e">
        <f>#REF!</f>
        <v>#REF!</v>
      </c>
      <c r="L15" s="22" t="e">
        <f>#REF!</f>
        <v>#REF!</v>
      </c>
      <c r="M15" s="22" t="e">
        <f>#REF!</f>
        <v>#REF!</v>
      </c>
      <c r="N15" s="22" t="e">
        <f>#REF!</f>
        <v>#REF!</v>
      </c>
      <c r="O15" s="22" t="e">
        <f>#REF!</f>
        <v>#REF!</v>
      </c>
      <c r="P15" s="22" t="e">
        <f>#REF!</f>
        <v>#REF!</v>
      </c>
      <c r="Q15" s="22" t="e">
        <f>#REF!</f>
        <v>#REF!</v>
      </c>
      <c r="R15" s="22" t="e">
        <f>#REF!</f>
        <v>#REF!</v>
      </c>
      <c r="S15" s="22" t="e">
        <f>#REF!</f>
        <v>#REF!</v>
      </c>
      <c r="T15" s="231" t="e">
        <f>#REF!</f>
        <v>#REF!</v>
      </c>
    </row>
    <row r="16" spans="1:20" x14ac:dyDescent="0.3">
      <c r="C16" s="7" t="s">
        <v>105</v>
      </c>
      <c r="E16" s="22" t="e">
        <f>#REF!</f>
        <v>#REF!</v>
      </c>
      <c r="J16" s="22" t="e">
        <f>#REF!</f>
        <v>#REF!</v>
      </c>
      <c r="K16" s="22" t="e">
        <f>#REF!</f>
        <v>#REF!</v>
      </c>
      <c r="L16" s="22" t="e">
        <f>#REF!</f>
        <v>#REF!</v>
      </c>
      <c r="M16" s="22" t="e">
        <f>#REF!</f>
        <v>#REF!</v>
      </c>
      <c r="N16" s="22" t="e">
        <f>#REF!</f>
        <v>#REF!</v>
      </c>
      <c r="O16" s="22" t="e">
        <f>#REF!</f>
        <v>#REF!</v>
      </c>
      <c r="P16" s="22" t="e">
        <f>#REF!</f>
        <v>#REF!</v>
      </c>
      <c r="Q16" s="22" t="e">
        <f>#REF!</f>
        <v>#REF!</v>
      </c>
      <c r="R16" s="22" t="e">
        <f>#REF!</f>
        <v>#REF!</v>
      </c>
      <c r="S16" s="22" t="e">
        <f>#REF!</f>
        <v>#REF!</v>
      </c>
      <c r="T16" s="231" t="e">
        <f>#REF!</f>
        <v>#REF!</v>
      </c>
    </row>
    <row r="17" spans="3:20" x14ac:dyDescent="0.3">
      <c r="C17" s="7" t="s">
        <v>106</v>
      </c>
      <c r="E17" s="22" t="e">
        <f>#REF!</f>
        <v>#REF!</v>
      </c>
      <c r="J17" s="22" t="e">
        <f>#REF!</f>
        <v>#REF!</v>
      </c>
      <c r="K17" s="22" t="e">
        <f>#REF!</f>
        <v>#REF!</v>
      </c>
      <c r="L17" s="22" t="e">
        <f>#REF!</f>
        <v>#REF!</v>
      </c>
      <c r="M17" s="22" t="e">
        <f>#REF!</f>
        <v>#REF!</v>
      </c>
      <c r="N17" s="22" t="e">
        <f>#REF!</f>
        <v>#REF!</v>
      </c>
      <c r="O17" s="22" t="e">
        <f>#REF!</f>
        <v>#REF!</v>
      </c>
      <c r="P17" s="22" t="e">
        <f>#REF!</f>
        <v>#REF!</v>
      </c>
      <c r="Q17" s="22" t="e">
        <f>#REF!</f>
        <v>#REF!</v>
      </c>
      <c r="R17" s="22" t="e">
        <f>#REF!</f>
        <v>#REF!</v>
      </c>
      <c r="S17" s="22" t="e">
        <f>#REF!</f>
        <v>#REF!</v>
      </c>
      <c r="T17" s="231" t="e">
        <f>#REF!</f>
        <v>#REF!</v>
      </c>
    </row>
    <row r="23" spans="3:20" x14ac:dyDescent="0.3">
      <c r="H23" s="221"/>
    </row>
    <row r="24" spans="3:20" x14ac:dyDescent="0.3">
      <c r="H24" s="221"/>
    </row>
    <row r="25" spans="3:20" x14ac:dyDescent="0.3">
      <c r="H25" s="27"/>
    </row>
    <row r="26" spans="3:20" x14ac:dyDescent="0.3">
      <c r="H26" s="221"/>
    </row>
    <row r="27" spans="3:20" x14ac:dyDescent="0.3">
      <c r="H27" s="221"/>
    </row>
    <row r="28" spans="3:20" x14ac:dyDescent="0.3">
      <c r="H28" s="221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3">
    <tabColor rgb="FFC4D79B"/>
  </sheetPr>
  <dimension ref="A1:G17"/>
  <sheetViews>
    <sheetView workbookViewId="0">
      <selection activeCell="G17" sqref="E4:G17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7" ht="18.75" x14ac:dyDescent="0.3">
      <c r="A1" s="9" t="s">
        <v>202</v>
      </c>
      <c r="B1" s="9"/>
    </row>
    <row r="2" spans="1:7" x14ac:dyDescent="0.3">
      <c r="A2" s="2" t="s">
        <v>2</v>
      </c>
    </row>
    <row r="3" spans="1:7" x14ac:dyDescent="0.3">
      <c r="C3" s="17"/>
      <c r="D3" s="17"/>
      <c r="E3" s="36" t="s">
        <v>69</v>
      </c>
      <c r="F3" s="36" t="s">
        <v>95</v>
      </c>
      <c r="G3" s="36" t="s">
        <v>196</v>
      </c>
    </row>
    <row r="4" spans="1:7" x14ac:dyDescent="0.3">
      <c r="A4" s="7" t="s">
        <v>5</v>
      </c>
      <c r="B4" s="7"/>
      <c r="C4" s="7" t="s">
        <v>103</v>
      </c>
      <c r="E4" s="22" t="e">
        <f>#REF!</f>
        <v>#REF!</v>
      </c>
      <c r="F4" s="22" t="e">
        <f>#REF!</f>
        <v>#REF!</v>
      </c>
      <c r="G4" s="22" t="e">
        <f>#REF!</f>
        <v>#REF!</v>
      </c>
    </row>
    <row r="5" spans="1:7" x14ac:dyDescent="0.3">
      <c r="A5" s="7"/>
      <c r="B5" s="7"/>
      <c r="C5" s="7" t="s">
        <v>104</v>
      </c>
      <c r="E5" s="22" t="e">
        <f>#REF!</f>
        <v>#REF!</v>
      </c>
      <c r="F5" s="22" t="e">
        <f>#REF!</f>
        <v>#REF!</v>
      </c>
      <c r="G5" s="22" t="e">
        <f>#REF!</f>
        <v>#REF!</v>
      </c>
    </row>
    <row r="6" spans="1:7" x14ac:dyDescent="0.3">
      <c r="A6" s="7"/>
      <c r="B6" s="7"/>
      <c r="C6" s="7" t="s">
        <v>105</v>
      </c>
      <c r="E6" s="22" t="e">
        <f>#REF!</f>
        <v>#REF!</v>
      </c>
      <c r="F6" s="22" t="e">
        <f>#REF!</f>
        <v>#REF!</v>
      </c>
      <c r="G6" s="22" t="e">
        <f>#REF!</f>
        <v>#REF!</v>
      </c>
    </row>
    <row r="7" spans="1:7" x14ac:dyDescent="0.3">
      <c r="A7" s="7"/>
      <c r="B7" s="7"/>
      <c r="C7" s="7" t="s">
        <v>106</v>
      </c>
      <c r="E7" s="22" t="e">
        <f>#REF!</f>
        <v>#REF!</v>
      </c>
      <c r="F7" s="22" t="e">
        <f>#REF!</f>
        <v>#REF!</v>
      </c>
      <c r="G7" s="22" t="e">
        <f>#REF!</f>
        <v>#REF!</v>
      </c>
    </row>
    <row r="8" spans="1:7" x14ac:dyDescent="0.3">
      <c r="A8" s="7"/>
      <c r="B8" s="7"/>
      <c r="C8" s="7"/>
      <c r="E8" s="16"/>
      <c r="F8" s="16"/>
      <c r="G8" s="16"/>
    </row>
    <row r="9" spans="1:7" x14ac:dyDescent="0.3">
      <c r="A9" s="7" t="s">
        <v>6</v>
      </c>
      <c r="B9" s="7"/>
      <c r="C9" s="7" t="s">
        <v>103</v>
      </c>
      <c r="E9" s="22" t="e">
        <f>#REF!</f>
        <v>#REF!</v>
      </c>
      <c r="F9" s="22" t="e">
        <f>#REF!</f>
        <v>#REF!</v>
      </c>
      <c r="G9" s="22" t="e">
        <f>#REF!</f>
        <v>#REF!</v>
      </c>
    </row>
    <row r="10" spans="1:7" x14ac:dyDescent="0.3">
      <c r="A10" s="7"/>
      <c r="B10" s="7"/>
      <c r="C10" s="7" t="s">
        <v>104</v>
      </c>
      <c r="E10" s="22" t="e">
        <f>#REF!</f>
        <v>#REF!</v>
      </c>
      <c r="F10" s="22" t="e">
        <f>#REF!</f>
        <v>#REF!</v>
      </c>
      <c r="G10" s="22" t="e">
        <f>#REF!</f>
        <v>#REF!</v>
      </c>
    </row>
    <row r="11" spans="1:7" x14ac:dyDescent="0.3">
      <c r="A11" s="7"/>
      <c r="B11" s="7"/>
      <c r="C11" s="7" t="s">
        <v>105</v>
      </c>
      <c r="E11" s="22" t="e">
        <f>#REF!</f>
        <v>#REF!</v>
      </c>
      <c r="F11" s="22" t="e">
        <f>#REF!</f>
        <v>#REF!</v>
      </c>
      <c r="G11" s="22" t="e">
        <f>#REF!</f>
        <v>#REF!</v>
      </c>
    </row>
    <row r="12" spans="1:7" x14ac:dyDescent="0.3">
      <c r="A12" s="7"/>
      <c r="B12" s="7"/>
      <c r="C12" s="7" t="s">
        <v>106</v>
      </c>
      <c r="E12" s="22" t="e">
        <f>#REF!</f>
        <v>#REF!</v>
      </c>
      <c r="F12" s="22" t="e">
        <f>#REF!</f>
        <v>#REF!</v>
      </c>
      <c r="G12" s="22" t="e">
        <f>#REF!</f>
        <v>#REF!</v>
      </c>
    </row>
    <row r="14" spans="1:7" x14ac:dyDescent="0.3">
      <c r="A14" s="30" t="s">
        <v>97</v>
      </c>
      <c r="C14" s="7" t="s">
        <v>103</v>
      </c>
      <c r="E14" s="22" t="e">
        <f>#REF!</f>
        <v>#REF!</v>
      </c>
      <c r="F14" s="22" t="e">
        <f>#REF!</f>
        <v>#REF!</v>
      </c>
      <c r="G14" s="22" t="e">
        <f>#REF!</f>
        <v>#REF!</v>
      </c>
    </row>
    <row r="15" spans="1:7" x14ac:dyDescent="0.3">
      <c r="C15" s="7" t="s">
        <v>104</v>
      </c>
      <c r="E15" s="22" t="e">
        <f>#REF!</f>
        <v>#REF!</v>
      </c>
      <c r="F15" s="22" t="e">
        <f>#REF!</f>
        <v>#REF!</v>
      </c>
      <c r="G15" s="22" t="e">
        <f>#REF!</f>
        <v>#REF!</v>
      </c>
    </row>
    <row r="16" spans="1:7" x14ac:dyDescent="0.3">
      <c r="C16" s="7" t="s">
        <v>105</v>
      </c>
      <c r="E16" s="22" t="e">
        <f>#REF!</f>
        <v>#REF!</v>
      </c>
      <c r="F16" s="22" t="e">
        <f>#REF!</f>
        <v>#REF!</v>
      </c>
      <c r="G16" s="22" t="e">
        <f>#REF!</f>
        <v>#REF!</v>
      </c>
    </row>
    <row r="17" spans="3:7" x14ac:dyDescent="0.3">
      <c r="C17" s="7" t="s">
        <v>106</v>
      </c>
      <c r="E17" s="22" t="e">
        <f>#REF!</f>
        <v>#REF!</v>
      </c>
      <c r="F17" s="22" t="e">
        <f>#REF!</f>
        <v>#REF!</v>
      </c>
      <c r="G17" s="22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9">
    <tabColor rgb="FFE7CFE5"/>
    <pageSetUpPr fitToPage="1"/>
  </sheetPr>
  <dimension ref="A1:T88"/>
  <sheetViews>
    <sheetView showGridLines="0" zoomScaleNormal="100" workbookViewId="0">
      <pane xSplit="3" ySplit="3" topLeftCell="D22" activePane="bottomRight" state="frozen"/>
      <selection activeCell="A44" sqref="A44"/>
      <selection pane="topRight" activeCell="A44" sqref="A44"/>
      <selection pane="bottomLeft" activeCell="A44" sqref="A44"/>
      <selection pane="bottomRight" activeCell="S34" sqref="S34"/>
    </sheetView>
  </sheetViews>
  <sheetFormatPr defaultColWidth="9.140625" defaultRowHeight="16.5" x14ac:dyDescent="0.3"/>
  <cols>
    <col min="1" max="1" width="14.7109375" style="2" customWidth="1"/>
    <col min="2" max="2" width="4.7109375" style="2" customWidth="1"/>
    <col min="3" max="3" width="38.7109375" style="16" customWidth="1"/>
    <col min="4" max="13" width="10.42578125" style="2" customWidth="1"/>
    <col min="14" max="18" width="10.42578125" style="44" customWidth="1"/>
    <col min="19" max="19" width="10.42578125" style="2" customWidth="1"/>
    <col min="20" max="16384" width="9.140625" style="2"/>
  </cols>
  <sheetData>
    <row r="1" spans="1:20" ht="18" x14ac:dyDescent="0.35">
      <c r="A1" s="3" t="s">
        <v>1305</v>
      </c>
      <c r="B1" s="3"/>
      <c r="C1" s="35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ht="18.75" x14ac:dyDescent="0.3">
      <c r="A2" s="160" t="s">
        <v>114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0" x14ac:dyDescent="0.3">
      <c r="A3" s="213" t="s">
        <v>1232</v>
      </c>
      <c r="B3" s="7"/>
      <c r="C3" s="32"/>
      <c r="D3" s="155" t="s">
        <v>11</v>
      </c>
      <c r="E3" s="155" t="s">
        <v>12</v>
      </c>
      <c r="F3" s="155" t="s">
        <v>13</v>
      </c>
      <c r="G3" s="155" t="s">
        <v>14</v>
      </c>
      <c r="H3" s="155" t="s">
        <v>15</v>
      </c>
      <c r="I3" s="155" t="s">
        <v>16</v>
      </c>
      <c r="J3" s="155" t="s">
        <v>17</v>
      </c>
      <c r="K3" s="155" t="s">
        <v>18</v>
      </c>
      <c r="L3" s="155" t="s">
        <v>19</v>
      </c>
      <c r="M3" s="155" t="s">
        <v>32</v>
      </c>
      <c r="N3" s="45" t="s">
        <v>59</v>
      </c>
      <c r="O3" s="45" t="s">
        <v>69</v>
      </c>
      <c r="P3" s="45" t="s">
        <v>95</v>
      </c>
      <c r="Q3" s="45" t="s">
        <v>196</v>
      </c>
      <c r="R3" s="45" t="s">
        <v>286</v>
      </c>
      <c r="S3" s="45" t="s">
        <v>1257</v>
      </c>
    </row>
    <row r="4" spans="1:20" x14ac:dyDescent="0.3">
      <c r="A4" s="7"/>
      <c r="B4" s="7"/>
      <c r="C4" s="32"/>
      <c r="D4" s="23"/>
      <c r="E4" s="23"/>
      <c r="F4" s="23"/>
      <c r="G4" s="23"/>
      <c r="H4" s="23"/>
      <c r="I4" s="23"/>
      <c r="J4" s="23"/>
      <c r="K4" s="23"/>
      <c r="L4" s="23"/>
      <c r="M4" s="23"/>
      <c r="N4" s="46"/>
      <c r="O4" s="46"/>
      <c r="P4" s="46"/>
      <c r="Q4" s="46"/>
      <c r="R4" s="23"/>
      <c r="S4" s="23"/>
    </row>
    <row r="5" spans="1:20" ht="14.45" customHeight="1" x14ac:dyDescent="0.3">
      <c r="A5" s="14" t="s">
        <v>0</v>
      </c>
      <c r="B5" s="14" t="s">
        <v>185</v>
      </c>
      <c r="C5" s="206"/>
      <c r="D5" s="47"/>
      <c r="E5" s="47"/>
      <c r="F5" s="47">
        <v>897843</v>
      </c>
      <c r="G5" s="47">
        <v>917317</v>
      </c>
      <c r="H5" s="47">
        <v>925007</v>
      </c>
      <c r="I5" s="47">
        <v>936007</v>
      </c>
      <c r="J5" s="47">
        <v>941880</v>
      </c>
      <c r="K5" s="47">
        <v>930641</v>
      </c>
      <c r="L5" s="47">
        <v>944753</v>
      </c>
      <c r="M5" s="47">
        <v>962129</v>
      </c>
      <c r="N5" s="47">
        <v>994450</v>
      </c>
      <c r="O5" s="47">
        <v>918298</v>
      </c>
      <c r="P5" s="47">
        <v>925576</v>
      </c>
      <c r="Q5" s="47">
        <v>947200</v>
      </c>
      <c r="R5" s="47">
        <v>963782.94305843231</v>
      </c>
      <c r="S5" s="47">
        <v>807074</v>
      </c>
      <c r="T5" s="41"/>
    </row>
    <row r="6" spans="1:20" x14ac:dyDescent="0.3">
      <c r="A6" s="6"/>
      <c r="B6" s="6" t="s">
        <v>20</v>
      </c>
      <c r="C6" s="207"/>
      <c r="D6" s="49"/>
      <c r="E6" s="49"/>
      <c r="F6" s="49">
        <v>305988</v>
      </c>
      <c r="G6" s="49">
        <v>300164</v>
      </c>
      <c r="H6" s="49">
        <v>285426</v>
      </c>
      <c r="I6" s="49">
        <v>279923</v>
      </c>
      <c r="J6" s="49">
        <v>280794</v>
      </c>
      <c r="K6" s="49">
        <v>276762</v>
      </c>
      <c r="L6" s="49">
        <v>273873</v>
      </c>
      <c r="M6" s="49">
        <v>269116</v>
      </c>
      <c r="N6" s="49">
        <v>267016</v>
      </c>
      <c r="O6" s="49">
        <v>266725</v>
      </c>
      <c r="P6" s="49">
        <v>263656</v>
      </c>
      <c r="Q6" s="49">
        <v>261100</v>
      </c>
      <c r="R6" s="55">
        <v>255562.29390458108</v>
      </c>
      <c r="S6" s="55">
        <v>205389</v>
      </c>
      <c r="T6" s="41"/>
    </row>
    <row r="7" spans="1:20" s="16" customFormat="1" x14ac:dyDescent="0.3">
      <c r="A7" s="207"/>
      <c r="B7" s="207"/>
      <c r="C7" s="207" t="s">
        <v>193</v>
      </c>
      <c r="D7" s="659"/>
      <c r="E7" s="659"/>
      <c r="F7" s="659">
        <v>77055</v>
      </c>
      <c r="G7" s="659">
        <v>74230</v>
      </c>
      <c r="H7" s="659">
        <v>69919</v>
      </c>
      <c r="I7" s="659">
        <v>62268</v>
      </c>
      <c r="J7" s="659">
        <v>64088</v>
      </c>
      <c r="K7" s="659">
        <v>76245</v>
      </c>
      <c r="L7" s="659">
        <v>78174</v>
      </c>
      <c r="M7" s="659">
        <v>78278</v>
      </c>
      <c r="N7" s="659">
        <v>79795</v>
      </c>
      <c r="O7" s="659">
        <v>80621</v>
      </c>
      <c r="P7" s="659">
        <v>81637</v>
      </c>
      <c r="Q7" s="659">
        <v>81200</v>
      </c>
      <c r="R7" s="667">
        <v>82826.566567167756</v>
      </c>
      <c r="S7" s="667">
        <v>76150</v>
      </c>
      <c r="T7" s="665"/>
    </row>
    <row r="8" spans="1:20" x14ac:dyDescent="0.3">
      <c r="A8" s="6"/>
      <c r="B8" s="6" t="s">
        <v>94</v>
      </c>
      <c r="C8" s="207"/>
      <c r="D8" s="49"/>
      <c r="E8" s="49"/>
      <c r="F8" s="49">
        <v>85610</v>
      </c>
      <c r="G8" s="49">
        <v>88469</v>
      </c>
      <c r="H8" s="49">
        <v>91782</v>
      </c>
      <c r="I8" s="49">
        <v>94450</v>
      </c>
      <c r="J8" s="49">
        <v>96065</v>
      </c>
      <c r="K8" s="49">
        <v>98169</v>
      </c>
      <c r="L8" s="49">
        <v>100616</v>
      </c>
      <c r="M8" s="49">
        <v>102202</v>
      </c>
      <c r="N8" s="49">
        <v>107513</v>
      </c>
      <c r="O8" s="49">
        <v>109092</v>
      </c>
      <c r="P8" s="49">
        <v>109564</v>
      </c>
      <c r="Q8" s="49">
        <v>115300</v>
      </c>
      <c r="R8" s="55">
        <v>117608.23204164256</v>
      </c>
      <c r="S8" s="55">
        <v>96009</v>
      </c>
      <c r="T8" s="41"/>
    </row>
    <row r="9" spans="1:20" x14ac:dyDescent="0.3">
      <c r="A9" s="6"/>
      <c r="B9" s="6" t="s">
        <v>197</v>
      </c>
      <c r="C9" s="207"/>
      <c r="D9" s="49"/>
      <c r="E9" s="49"/>
      <c r="F9" s="49">
        <v>58582</v>
      </c>
      <c r="G9" s="49">
        <v>57916</v>
      </c>
      <c r="H9" s="49">
        <v>58513</v>
      </c>
      <c r="I9" s="156">
        <v>59221</v>
      </c>
      <c r="J9" s="156">
        <v>60419</v>
      </c>
      <c r="K9" s="49">
        <v>62378</v>
      </c>
      <c r="L9" s="49">
        <v>64200</v>
      </c>
      <c r="M9" s="49">
        <v>70143</v>
      </c>
      <c r="N9" s="49">
        <v>76994</v>
      </c>
      <c r="O9" s="49">
        <v>80603</v>
      </c>
      <c r="P9" s="49">
        <v>84776</v>
      </c>
      <c r="Q9" s="49">
        <v>86500</v>
      </c>
      <c r="R9" s="55">
        <v>94146.493901548703</v>
      </c>
      <c r="S9" s="55">
        <v>81766</v>
      </c>
      <c r="T9" s="41"/>
    </row>
    <row r="10" spans="1:20" x14ac:dyDescent="0.3">
      <c r="A10" s="6"/>
      <c r="B10" s="6" t="s">
        <v>21</v>
      </c>
      <c r="C10" s="207"/>
      <c r="D10" s="49"/>
      <c r="E10" s="49"/>
      <c r="F10" s="49">
        <v>93136</v>
      </c>
      <c r="G10" s="49">
        <v>95841</v>
      </c>
      <c r="H10" s="49">
        <v>101319</v>
      </c>
      <c r="I10" s="49">
        <v>104475</v>
      </c>
      <c r="J10" s="49">
        <v>106516</v>
      </c>
      <c r="K10" s="49">
        <v>107412</v>
      </c>
      <c r="L10" s="49">
        <v>106531</v>
      </c>
      <c r="M10" s="49">
        <v>107279</v>
      </c>
      <c r="N10" s="49">
        <v>108940</v>
      </c>
      <c r="O10" s="49">
        <v>107828</v>
      </c>
      <c r="P10" s="49">
        <v>109124</v>
      </c>
      <c r="Q10" s="49">
        <v>111100</v>
      </c>
      <c r="R10" s="55">
        <v>114990.83425506804</v>
      </c>
      <c r="S10" s="55">
        <v>108958</v>
      </c>
      <c r="T10" s="41"/>
    </row>
    <row r="11" spans="1:20" x14ac:dyDescent="0.3">
      <c r="A11" s="6"/>
      <c r="B11" s="6" t="s">
        <v>1240</v>
      </c>
      <c r="C11" s="207"/>
      <c r="D11" s="49"/>
      <c r="E11" s="49"/>
      <c r="F11" s="49">
        <v>354527</v>
      </c>
      <c r="G11" s="49">
        <v>374927</v>
      </c>
      <c r="H11" s="49">
        <v>387967</v>
      </c>
      <c r="I11" s="49">
        <v>397938</v>
      </c>
      <c r="J11" s="49">
        <v>398086</v>
      </c>
      <c r="K11" s="49">
        <v>385920</v>
      </c>
      <c r="L11" s="49">
        <v>399533</v>
      </c>
      <c r="M11" s="49">
        <v>413389</v>
      </c>
      <c r="N11" s="49">
        <v>433987</v>
      </c>
      <c r="O11" s="49">
        <v>354050</v>
      </c>
      <c r="P11" s="49">
        <v>358456</v>
      </c>
      <c r="Q11" s="49">
        <v>373200</v>
      </c>
      <c r="R11" s="55">
        <v>381507.67630133475</v>
      </c>
      <c r="S11" s="55">
        <v>314952</v>
      </c>
      <c r="T11" s="41"/>
    </row>
    <row r="12" spans="1:20" x14ac:dyDescent="0.3">
      <c r="A12" s="7"/>
      <c r="B12" s="7"/>
      <c r="C12" s="32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23"/>
      <c r="S12" s="23"/>
    </row>
    <row r="13" spans="1:20" x14ac:dyDescent="0.3">
      <c r="A13" s="14" t="s">
        <v>1</v>
      </c>
      <c r="B13" s="14" t="s">
        <v>185</v>
      </c>
      <c r="C13" s="206"/>
      <c r="D13" s="47"/>
      <c r="E13" s="47"/>
      <c r="F13" s="47"/>
      <c r="G13" s="47">
        <v>94096</v>
      </c>
      <c r="H13" s="47">
        <v>91714</v>
      </c>
      <c r="I13" s="47">
        <v>91518</v>
      </c>
      <c r="J13" s="47">
        <v>91688</v>
      </c>
      <c r="K13" s="47">
        <v>90765</v>
      </c>
      <c r="L13" s="47">
        <v>91252</v>
      </c>
      <c r="M13" s="47">
        <v>89884</v>
      </c>
      <c r="N13" s="47">
        <v>90805</v>
      </c>
      <c r="O13" s="47">
        <v>84036</v>
      </c>
      <c r="P13" s="47">
        <v>83624</v>
      </c>
      <c r="Q13" s="47">
        <v>83759</v>
      </c>
      <c r="R13" s="47">
        <v>83099</v>
      </c>
      <c r="S13" s="47">
        <v>70704</v>
      </c>
      <c r="T13" s="41"/>
    </row>
    <row r="14" spans="1:20" x14ac:dyDescent="0.3">
      <c r="A14" s="6"/>
      <c r="B14" s="6" t="s">
        <v>20</v>
      </c>
      <c r="C14" s="207"/>
      <c r="D14" s="49"/>
      <c r="E14" s="49"/>
      <c r="F14" s="49"/>
      <c r="G14" s="156">
        <v>28645</v>
      </c>
      <c r="H14" s="156">
        <v>26689</v>
      </c>
      <c r="I14" s="156">
        <v>27331</v>
      </c>
      <c r="J14" s="156">
        <v>27156</v>
      </c>
      <c r="K14" s="156">
        <v>26129</v>
      </c>
      <c r="L14" s="156">
        <v>25943</v>
      </c>
      <c r="M14" s="156">
        <v>24854</v>
      </c>
      <c r="N14" s="156">
        <v>24100</v>
      </c>
      <c r="O14" s="156">
        <v>24417</v>
      </c>
      <c r="P14" s="156">
        <v>24245</v>
      </c>
      <c r="Q14" s="156">
        <v>24667</v>
      </c>
      <c r="R14" s="156">
        <v>24288</v>
      </c>
      <c r="S14" s="156">
        <v>20840</v>
      </c>
    </row>
    <row r="15" spans="1:20" s="16" customFormat="1" x14ac:dyDescent="0.3">
      <c r="A15" s="207"/>
      <c r="B15" s="207"/>
      <c r="C15" s="207" t="s">
        <v>193</v>
      </c>
      <c r="D15" s="659"/>
      <c r="E15" s="659"/>
      <c r="F15" s="659"/>
      <c r="G15" s="659">
        <v>9540</v>
      </c>
      <c r="H15" s="659">
        <v>9927</v>
      </c>
      <c r="I15" s="659">
        <v>10980</v>
      </c>
      <c r="J15" s="659">
        <v>11387</v>
      </c>
      <c r="K15" s="659">
        <v>11224</v>
      </c>
      <c r="L15" s="659">
        <v>11095</v>
      </c>
      <c r="M15" s="659">
        <v>10694</v>
      </c>
      <c r="N15" s="659">
        <v>10437</v>
      </c>
      <c r="O15" s="659">
        <v>10651</v>
      </c>
      <c r="P15" s="659">
        <v>10559</v>
      </c>
      <c r="Q15" s="659">
        <v>10583</v>
      </c>
      <c r="R15" s="659">
        <v>10625</v>
      </c>
      <c r="S15" s="659">
        <v>10120</v>
      </c>
      <c r="T15" s="41"/>
    </row>
    <row r="16" spans="1:20" x14ac:dyDescent="0.3">
      <c r="A16" s="6"/>
      <c r="B16" s="6" t="s">
        <v>94</v>
      </c>
      <c r="C16" s="207"/>
      <c r="D16" s="49"/>
      <c r="E16" s="49"/>
      <c r="F16" s="49"/>
      <c r="G16" s="49">
        <v>8821</v>
      </c>
      <c r="H16" s="49">
        <v>8724</v>
      </c>
      <c r="I16" s="49">
        <v>9203</v>
      </c>
      <c r="J16" s="49">
        <v>9304</v>
      </c>
      <c r="K16" s="49">
        <v>9192</v>
      </c>
      <c r="L16" s="49">
        <v>9449</v>
      </c>
      <c r="M16" s="49">
        <v>9450</v>
      </c>
      <c r="N16" s="49">
        <v>9667</v>
      </c>
      <c r="O16" s="49">
        <v>9548</v>
      </c>
      <c r="P16" s="49">
        <v>9666</v>
      </c>
      <c r="Q16" s="49">
        <v>9787</v>
      </c>
      <c r="R16" s="49">
        <v>9609</v>
      </c>
      <c r="S16" s="49">
        <v>7582</v>
      </c>
    </row>
    <row r="17" spans="1:20" x14ac:dyDescent="0.3">
      <c r="A17" s="6"/>
      <c r="B17" s="6" t="s">
        <v>197</v>
      </c>
      <c r="C17" s="207"/>
      <c r="D17" s="49"/>
      <c r="E17" s="49"/>
      <c r="F17" s="49"/>
      <c r="G17" s="49">
        <v>7245</v>
      </c>
      <c r="H17" s="49">
        <v>6992</v>
      </c>
      <c r="I17" s="49">
        <v>7058</v>
      </c>
      <c r="J17" s="49">
        <v>7268</v>
      </c>
      <c r="K17" s="49">
        <v>7056</v>
      </c>
      <c r="L17" s="49">
        <v>6965</v>
      </c>
      <c r="M17" s="49">
        <v>6946</v>
      </c>
      <c r="N17" s="49">
        <v>7430</v>
      </c>
      <c r="O17" s="49">
        <v>7627</v>
      </c>
      <c r="P17" s="49">
        <v>7677</v>
      </c>
      <c r="Q17" s="49">
        <v>7703</v>
      </c>
      <c r="R17" s="49">
        <v>8138</v>
      </c>
      <c r="S17" s="49">
        <v>7204</v>
      </c>
      <c r="T17" s="41"/>
    </row>
    <row r="18" spans="1:20" x14ac:dyDescent="0.3">
      <c r="A18" s="6"/>
      <c r="B18" s="6" t="s">
        <v>21</v>
      </c>
      <c r="C18" s="207"/>
      <c r="D18" s="49"/>
      <c r="E18" s="49"/>
      <c r="F18" s="49"/>
      <c r="G18" s="49">
        <v>11536</v>
      </c>
      <c r="H18" s="49">
        <v>11650</v>
      </c>
      <c r="I18" s="49">
        <v>11327</v>
      </c>
      <c r="J18" s="49">
        <v>11357</v>
      </c>
      <c r="K18" s="49">
        <v>11369</v>
      </c>
      <c r="L18" s="49">
        <v>11251</v>
      </c>
      <c r="M18" s="49">
        <v>11607</v>
      </c>
      <c r="N18" s="49">
        <v>11806</v>
      </c>
      <c r="O18" s="49">
        <v>11859</v>
      </c>
      <c r="P18" s="49">
        <v>11845</v>
      </c>
      <c r="Q18" s="49">
        <v>12048</v>
      </c>
      <c r="R18" s="49">
        <v>12068</v>
      </c>
      <c r="S18" s="49">
        <v>11535</v>
      </c>
    </row>
    <row r="19" spans="1:20" x14ac:dyDescent="0.3">
      <c r="A19" s="6"/>
      <c r="B19" s="6" t="s">
        <v>1240</v>
      </c>
      <c r="C19" s="207"/>
      <c r="D19" s="49"/>
      <c r="E19" s="49"/>
      <c r="F19" s="49"/>
      <c r="G19" s="49">
        <v>37849</v>
      </c>
      <c r="H19" s="49">
        <v>37659</v>
      </c>
      <c r="I19" s="49">
        <v>36599</v>
      </c>
      <c r="J19" s="49">
        <v>36603</v>
      </c>
      <c r="K19" s="49">
        <v>37019</v>
      </c>
      <c r="L19" s="49">
        <v>37644</v>
      </c>
      <c r="M19" s="49">
        <v>37027</v>
      </c>
      <c r="N19" s="49">
        <v>37802</v>
      </c>
      <c r="O19" s="49">
        <v>30585</v>
      </c>
      <c r="P19" s="49">
        <v>30191</v>
      </c>
      <c r="Q19" s="49">
        <v>29554</v>
      </c>
      <c r="R19" s="49">
        <v>28996</v>
      </c>
      <c r="S19" s="49">
        <v>23543</v>
      </c>
      <c r="T19" s="41"/>
    </row>
    <row r="20" spans="1:20" x14ac:dyDescent="0.3">
      <c r="A20" s="7"/>
      <c r="B20" s="7"/>
      <c r="C20" s="32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23"/>
      <c r="O20" s="23"/>
      <c r="P20" s="23"/>
      <c r="Q20" s="23"/>
      <c r="R20" s="23"/>
      <c r="S20" s="23"/>
    </row>
    <row r="21" spans="1:20" x14ac:dyDescent="0.3">
      <c r="A21" s="14" t="s">
        <v>2</v>
      </c>
      <c r="B21" s="14" t="s">
        <v>185</v>
      </c>
      <c r="C21" s="206"/>
      <c r="D21" s="47">
        <v>54249</v>
      </c>
      <c r="E21" s="47">
        <v>54906</v>
      </c>
      <c r="F21" s="47">
        <v>55272</v>
      </c>
      <c r="G21" s="47">
        <v>56997</v>
      </c>
      <c r="H21" s="47">
        <v>56032</v>
      </c>
      <c r="I21" s="47">
        <v>55059</v>
      </c>
      <c r="J21" s="47">
        <v>53577</v>
      </c>
      <c r="K21" s="47">
        <v>52671</v>
      </c>
      <c r="L21" s="47">
        <v>53665</v>
      </c>
      <c r="M21" s="47">
        <v>52852</v>
      </c>
      <c r="N21" s="47">
        <v>53087</v>
      </c>
      <c r="O21" s="47">
        <v>49424</v>
      </c>
      <c r="P21" s="47">
        <v>46917</v>
      </c>
      <c r="Q21" s="47">
        <v>49390</v>
      </c>
      <c r="R21" s="47">
        <v>48579</v>
      </c>
      <c r="S21" s="47">
        <v>40106</v>
      </c>
      <c r="T21" s="37"/>
    </row>
    <row r="22" spans="1:20" x14ac:dyDescent="0.3">
      <c r="A22" s="6"/>
      <c r="B22" s="6" t="s">
        <v>20</v>
      </c>
      <c r="C22" s="207"/>
      <c r="D22" s="49">
        <v>17428</v>
      </c>
      <c r="E22" s="49">
        <v>17990</v>
      </c>
      <c r="F22" s="49">
        <v>17945</v>
      </c>
      <c r="G22" s="49">
        <v>17913</v>
      </c>
      <c r="H22" s="49">
        <v>16811</v>
      </c>
      <c r="I22" s="49">
        <v>16325</v>
      </c>
      <c r="J22" s="49">
        <v>15601</v>
      </c>
      <c r="K22" s="49">
        <v>14961</v>
      </c>
      <c r="L22" s="49">
        <v>14646</v>
      </c>
      <c r="M22" s="49">
        <v>13969</v>
      </c>
      <c r="N22" s="49">
        <v>14338</v>
      </c>
      <c r="O22" s="49">
        <v>13873</v>
      </c>
      <c r="P22" s="49">
        <v>13262</v>
      </c>
      <c r="Q22" s="49">
        <v>13752</v>
      </c>
      <c r="R22" s="55">
        <v>13727</v>
      </c>
      <c r="S22" s="55">
        <v>11355</v>
      </c>
      <c r="T22" s="37"/>
    </row>
    <row r="23" spans="1:20" s="16" customFormat="1" x14ac:dyDescent="0.3">
      <c r="A23" s="207"/>
      <c r="B23" s="207"/>
      <c r="C23" s="207" t="s">
        <v>193</v>
      </c>
      <c r="D23" s="663">
        <v>5328</v>
      </c>
      <c r="E23" s="663">
        <v>5243</v>
      </c>
      <c r="F23" s="663">
        <v>5088</v>
      </c>
      <c r="G23" s="663">
        <v>5248</v>
      </c>
      <c r="H23" s="663">
        <v>4572</v>
      </c>
      <c r="I23" s="663">
        <v>4256</v>
      </c>
      <c r="J23" s="663">
        <v>4110</v>
      </c>
      <c r="K23" s="659">
        <v>4537</v>
      </c>
      <c r="L23" s="659">
        <v>4745</v>
      </c>
      <c r="M23" s="659">
        <v>4623</v>
      </c>
      <c r="N23" s="659">
        <v>5325</v>
      </c>
      <c r="O23" s="659">
        <v>5230</v>
      </c>
      <c r="P23" s="659">
        <v>5249</v>
      </c>
      <c r="Q23" s="659">
        <v>4980</v>
      </c>
      <c r="R23" s="667">
        <v>5055</v>
      </c>
      <c r="S23" s="667">
        <v>4829</v>
      </c>
      <c r="T23" s="332"/>
    </row>
    <row r="24" spans="1:20" x14ac:dyDescent="0.3">
      <c r="A24" s="6"/>
      <c r="B24" s="6" t="s">
        <v>94</v>
      </c>
      <c r="C24" s="207"/>
      <c r="D24" s="156">
        <v>4969</v>
      </c>
      <c r="E24" s="156">
        <v>4880</v>
      </c>
      <c r="F24" s="156">
        <v>5019</v>
      </c>
      <c r="G24" s="156">
        <v>4919</v>
      </c>
      <c r="H24" s="156">
        <v>5097</v>
      </c>
      <c r="I24" s="156">
        <v>5389</v>
      </c>
      <c r="J24" s="156">
        <v>5418</v>
      </c>
      <c r="K24" s="49">
        <v>5505</v>
      </c>
      <c r="L24" s="49">
        <v>5691</v>
      </c>
      <c r="M24" s="49">
        <v>5577</v>
      </c>
      <c r="N24" s="49">
        <v>5642</v>
      </c>
      <c r="O24" s="49">
        <v>5884</v>
      </c>
      <c r="P24" s="49">
        <v>5450</v>
      </c>
      <c r="Q24" s="49">
        <v>5820</v>
      </c>
      <c r="R24" s="55">
        <v>5195</v>
      </c>
      <c r="S24" s="55">
        <v>4020</v>
      </c>
      <c r="T24" s="37"/>
    </row>
    <row r="25" spans="1:20" x14ac:dyDescent="0.3">
      <c r="A25" s="6"/>
      <c r="B25" s="6" t="s">
        <v>197</v>
      </c>
      <c r="C25" s="207"/>
      <c r="D25" s="156">
        <v>5022</v>
      </c>
      <c r="E25" s="156">
        <v>4576</v>
      </c>
      <c r="F25" s="156">
        <v>4645</v>
      </c>
      <c r="G25" s="156">
        <v>4711</v>
      </c>
      <c r="H25" s="156">
        <v>4390</v>
      </c>
      <c r="I25" s="156">
        <v>4685</v>
      </c>
      <c r="J25" s="156">
        <v>4447</v>
      </c>
      <c r="K25" s="49">
        <v>4609</v>
      </c>
      <c r="L25" s="49">
        <v>4494</v>
      </c>
      <c r="M25" s="49">
        <v>4564</v>
      </c>
      <c r="N25" s="49">
        <v>4443</v>
      </c>
      <c r="O25" s="49">
        <v>4634</v>
      </c>
      <c r="P25" s="49">
        <v>4387</v>
      </c>
      <c r="Q25" s="49">
        <v>4535</v>
      </c>
      <c r="R25" s="55">
        <v>4686</v>
      </c>
      <c r="S25" s="55">
        <v>3917</v>
      </c>
      <c r="T25" s="37"/>
    </row>
    <row r="26" spans="1:20" x14ac:dyDescent="0.3">
      <c r="A26" s="6"/>
      <c r="B26" s="6" t="s">
        <v>21</v>
      </c>
      <c r="C26" s="207"/>
      <c r="D26" s="49">
        <v>7305</v>
      </c>
      <c r="E26" s="49">
        <v>6912</v>
      </c>
      <c r="F26" s="49">
        <v>6908</v>
      </c>
      <c r="G26" s="49">
        <v>7509</v>
      </c>
      <c r="H26" s="49">
        <v>7089</v>
      </c>
      <c r="I26" s="49">
        <v>7284</v>
      </c>
      <c r="J26" s="49">
        <v>7239</v>
      </c>
      <c r="K26" s="49">
        <v>7182</v>
      </c>
      <c r="L26" s="49">
        <v>7531</v>
      </c>
      <c r="M26" s="49">
        <v>7492</v>
      </c>
      <c r="N26" s="49">
        <v>7548</v>
      </c>
      <c r="O26" s="49">
        <v>7484</v>
      </c>
      <c r="P26" s="49">
        <v>7167</v>
      </c>
      <c r="Q26" s="49">
        <v>7404</v>
      </c>
      <c r="R26" s="55">
        <v>7417</v>
      </c>
      <c r="S26" s="55">
        <v>7063</v>
      </c>
      <c r="T26" s="37"/>
    </row>
    <row r="27" spans="1:20" x14ac:dyDescent="0.3">
      <c r="A27" s="6"/>
      <c r="B27" s="6" t="s">
        <v>1240</v>
      </c>
      <c r="C27" s="207"/>
      <c r="D27" s="49">
        <v>19525</v>
      </c>
      <c r="E27" s="49">
        <v>20548</v>
      </c>
      <c r="F27" s="49">
        <v>20755</v>
      </c>
      <c r="G27" s="49">
        <v>21945</v>
      </c>
      <c r="H27" s="49">
        <v>22645</v>
      </c>
      <c r="I27" s="49">
        <v>21376</v>
      </c>
      <c r="J27" s="49">
        <v>20872</v>
      </c>
      <c r="K27" s="49">
        <v>20414</v>
      </c>
      <c r="L27" s="49">
        <v>21303</v>
      </c>
      <c r="M27" s="49">
        <v>21250</v>
      </c>
      <c r="N27" s="49">
        <v>21116</v>
      </c>
      <c r="O27" s="49">
        <v>17549</v>
      </c>
      <c r="P27" s="49">
        <v>16651</v>
      </c>
      <c r="Q27" s="49">
        <v>17879</v>
      </c>
      <c r="R27" s="55">
        <v>17554</v>
      </c>
      <c r="S27" s="55">
        <v>13751</v>
      </c>
      <c r="T27" s="37"/>
    </row>
    <row r="28" spans="1:20" x14ac:dyDescent="0.3">
      <c r="A28" s="7"/>
      <c r="B28" s="7"/>
      <c r="C28" s="32"/>
      <c r="D28" s="157"/>
      <c r="E28" s="46"/>
      <c r="F28" s="46"/>
      <c r="G28" s="46"/>
      <c r="H28" s="46"/>
      <c r="I28" s="46"/>
      <c r="J28" s="46"/>
      <c r="K28" s="46"/>
      <c r="L28" s="46"/>
      <c r="M28" s="46"/>
      <c r="N28" s="23"/>
      <c r="O28" s="23"/>
      <c r="P28" s="23"/>
      <c r="Q28" s="23"/>
      <c r="R28" s="23"/>
      <c r="S28" s="23"/>
    </row>
    <row r="29" spans="1:20" ht="14.45" customHeight="1" x14ac:dyDescent="0.3">
      <c r="A29" s="14" t="s">
        <v>3</v>
      </c>
      <c r="B29" s="14" t="s">
        <v>185</v>
      </c>
      <c r="C29" s="206"/>
      <c r="D29" s="47"/>
      <c r="E29" s="47"/>
      <c r="F29" s="47"/>
      <c r="G29" s="47"/>
      <c r="H29" s="47"/>
      <c r="I29" s="47"/>
      <c r="J29" s="47">
        <v>39000</v>
      </c>
      <c r="K29" s="47">
        <v>35700</v>
      </c>
      <c r="L29" s="47">
        <v>36800</v>
      </c>
      <c r="M29" s="47">
        <v>35800</v>
      </c>
      <c r="N29" s="47">
        <v>34700</v>
      </c>
      <c r="O29" s="47">
        <v>32800</v>
      </c>
      <c r="P29" s="47">
        <v>32100</v>
      </c>
      <c r="Q29" s="47">
        <v>33000</v>
      </c>
      <c r="R29" s="47">
        <v>32505</v>
      </c>
      <c r="S29" s="47">
        <v>22610</v>
      </c>
    </row>
    <row r="30" spans="1:20" x14ac:dyDescent="0.3">
      <c r="A30" s="6"/>
      <c r="B30" s="6" t="s">
        <v>20</v>
      </c>
      <c r="C30" s="207"/>
      <c r="D30" s="49"/>
      <c r="E30" s="49"/>
      <c r="F30" s="49"/>
      <c r="G30" s="49"/>
      <c r="H30" s="49"/>
      <c r="I30" s="49"/>
      <c r="J30" s="49">
        <v>12300</v>
      </c>
      <c r="K30" s="49">
        <v>12700</v>
      </c>
      <c r="L30" s="49">
        <v>13700</v>
      </c>
      <c r="M30" s="49">
        <v>13000</v>
      </c>
      <c r="N30" s="49">
        <v>12700</v>
      </c>
      <c r="O30" s="49">
        <v>12100</v>
      </c>
      <c r="P30" s="49">
        <v>11600</v>
      </c>
      <c r="Q30" s="49">
        <v>12000</v>
      </c>
      <c r="R30" s="49">
        <v>11232</v>
      </c>
      <c r="S30" s="49">
        <v>8016</v>
      </c>
    </row>
    <row r="31" spans="1:20" x14ac:dyDescent="0.3">
      <c r="A31" s="6"/>
      <c r="B31" s="6"/>
      <c r="C31" s="207" t="s">
        <v>193</v>
      </c>
      <c r="D31" s="49"/>
      <c r="E31" s="49"/>
      <c r="F31" s="49"/>
      <c r="G31" s="49"/>
      <c r="H31" s="49"/>
      <c r="I31" s="49"/>
      <c r="J31" s="659">
        <v>2600</v>
      </c>
      <c r="K31" s="659">
        <v>3600</v>
      </c>
      <c r="L31" s="659">
        <v>4100</v>
      </c>
      <c r="M31" s="659">
        <v>4100</v>
      </c>
      <c r="N31" s="659">
        <v>4300</v>
      </c>
      <c r="O31" s="659">
        <v>4500</v>
      </c>
      <c r="P31" s="659">
        <v>4400</v>
      </c>
      <c r="Q31" s="659">
        <v>4200</v>
      </c>
      <c r="R31" s="659">
        <v>4330</v>
      </c>
      <c r="S31" s="659">
        <v>3327</v>
      </c>
    </row>
    <row r="32" spans="1:20" x14ac:dyDescent="0.3">
      <c r="A32" s="6"/>
      <c r="B32" s="6" t="s">
        <v>94</v>
      </c>
      <c r="C32" s="207"/>
      <c r="D32" s="49"/>
      <c r="E32" s="49"/>
      <c r="F32" s="49"/>
      <c r="G32" s="49"/>
      <c r="H32" s="49"/>
      <c r="I32" s="49"/>
      <c r="J32" s="49">
        <v>4000</v>
      </c>
      <c r="K32" s="49">
        <v>3900</v>
      </c>
      <c r="L32" s="49">
        <v>3800</v>
      </c>
      <c r="M32" s="49">
        <v>3800</v>
      </c>
      <c r="N32" s="49">
        <v>4300</v>
      </c>
      <c r="O32" s="49">
        <v>4100</v>
      </c>
      <c r="P32" s="49">
        <v>3900</v>
      </c>
      <c r="Q32" s="49">
        <v>3800</v>
      </c>
      <c r="R32" s="49">
        <v>3808</v>
      </c>
      <c r="S32" s="49">
        <v>2446</v>
      </c>
    </row>
    <row r="33" spans="1:19" x14ac:dyDescent="0.3">
      <c r="A33" s="6"/>
      <c r="B33" s="6" t="s">
        <v>197</v>
      </c>
      <c r="C33" s="207"/>
      <c r="D33" s="49"/>
      <c r="E33" s="49"/>
      <c r="F33" s="49"/>
      <c r="G33" s="49"/>
      <c r="H33" s="49"/>
      <c r="I33" s="49"/>
      <c r="J33" s="49">
        <v>2400</v>
      </c>
      <c r="K33" s="49">
        <v>2700</v>
      </c>
      <c r="L33" s="49">
        <v>2800</v>
      </c>
      <c r="M33" s="49">
        <v>2800</v>
      </c>
      <c r="N33" s="49">
        <v>2800</v>
      </c>
      <c r="O33" s="49">
        <v>2900</v>
      </c>
      <c r="P33" s="49">
        <v>3000</v>
      </c>
      <c r="Q33" s="49">
        <v>3200</v>
      </c>
      <c r="R33" s="49">
        <v>3585</v>
      </c>
      <c r="S33" s="49">
        <v>2738</v>
      </c>
    </row>
    <row r="34" spans="1:19" x14ac:dyDescent="0.3">
      <c r="A34" s="6"/>
      <c r="B34" s="6" t="s">
        <v>21</v>
      </c>
      <c r="C34" s="207"/>
      <c r="D34" s="49"/>
      <c r="E34" s="49"/>
      <c r="F34" s="49"/>
      <c r="G34" s="49"/>
      <c r="H34" s="49"/>
      <c r="I34" s="49"/>
      <c r="J34" s="49">
        <v>2200</v>
      </c>
      <c r="K34" s="49">
        <v>2000</v>
      </c>
      <c r="L34" s="49">
        <v>2200</v>
      </c>
      <c r="M34" s="49">
        <v>1660</v>
      </c>
      <c r="N34" s="49">
        <v>1450</v>
      </c>
      <c r="O34" s="49">
        <v>1400</v>
      </c>
      <c r="P34" s="49">
        <v>1420</v>
      </c>
      <c r="Q34" s="49">
        <v>1310</v>
      </c>
      <c r="R34" s="49">
        <v>1234</v>
      </c>
      <c r="S34" s="49">
        <v>1147</v>
      </c>
    </row>
    <row r="35" spans="1:19" x14ac:dyDescent="0.3">
      <c r="A35" s="6"/>
      <c r="B35" s="6" t="s">
        <v>1240</v>
      </c>
      <c r="C35" s="207"/>
      <c r="D35" s="49"/>
      <c r="E35" s="49"/>
      <c r="F35" s="49"/>
      <c r="G35" s="49"/>
      <c r="H35" s="49"/>
      <c r="I35" s="49"/>
      <c r="J35" s="49">
        <v>18100</v>
      </c>
      <c r="K35" s="49">
        <v>14400</v>
      </c>
      <c r="L35" s="49">
        <v>14300</v>
      </c>
      <c r="M35" s="49">
        <v>14540</v>
      </c>
      <c r="N35" s="49">
        <v>13450</v>
      </c>
      <c r="O35" s="49">
        <v>12300</v>
      </c>
      <c r="P35" s="49">
        <v>12180</v>
      </c>
      <c r="Q35" s="49">
        <v>12690</v>
      </c>
      <c r="R35" s="49">
        <v>12646</v>
      </c>
      <c r="S35" s="49">
        <v>8263</v>
      </c>
    </row>
    <row r="36" spans="1:19" x14ac:dyDescent="0.3">
      <c r="A36" s="7"/>
      <c r="B36" s="190"/>
      <c r="C36" s="217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23"/>
      <c r="O36" s="23"/>
      <c r="P36" s="23"/>
      <c r="Q36" s="23"/>
      <c r="R36" s="23"/>
      <c r="S36" s="23"/>
    </row>
    <row r="37" spans="1:19" s="51" customFormat="1" ht="14.45" customHeight="1" x14ac:dyDescent="0.3">
      <c r="A37" s="15" t="s">
        <v>4</v>
      </c>
      <c r="B37" s="15" t="s">
        <v>185</v>
      </c>
      <c r="C37" s="15"/>
      <c r="D37" s="158"/>
      <c r="E37" s="158"/>
      <c r="F37" s="158"/>
      <c r="G37" s="158"/>
      <c r="H37" s="158"/>
      <c r="I37" s="158"/>
      <c r="J37" s="158">
        <v>1126145</v>
      </c>
      <c r="K37" s="158">
        <v>1109777</v>
      </c>
      <c r="L37" s="158">
        <v>1126470</v>
      </c>
      <c r="M37" s="158">
        <v>1140665</v>
      </c>
      <c r="N37" s="158">
        <v>1173042</v>
      </c>
      <c r="O37" s="158">
        <v>1084558</v>
      </c>
      <c r="P37" s="158">
        <v>1088217</v>
      </c>
      <c r="Q37" s="158">
        <v>1113349</v>
      </c>
      <c r="R37" s="158">
        <v>1127965.9430584323</v>
      </c>
      <c r="S37" s="158">
        <v>940494</v>
      </c>
    </row>
    <row r="38" spans="1:19" x14ac:dyDescent="0.3">
      <c r="A38" s="52"/>
      <c r="B38" s="52" t="s">
        <v>20</v>
      </c>
      <c r="C38" s="205"/>
      <c r="D38" s="159"/>
      <c r="E38" s="159"/>
      <c r="F38" s="159"/>
      <c r="G38" s="159"/>
      <c r="H38" s="159"/>
      <c r="I38" s="159"/>
      <c r="J38" s="159">
        <v>335851</v>
      </c>
      <c r="K38" s="159">
        <v>330552</v>
      </c>
      <c r="L38" s="159">
        <v>328162</v>
      </c>
      <c r="M38" s="159">
        <v>320939</v>
      </c>
      <c r="N38" s="159">
        <v>318154</v>
      </c>
      <c r="O38" s="159">
        <v>317115</v>
      </c>
      <c r="P38" s="159">
        <v>312763</v>
      </c>
      <c r="Q38" s="159">
        <v>311519</v>
      </c>
      <c r="R38" s="159">
        <v>304809.29390458111</v>
      </c>
      <c r="S38" s="159">
        <v>245600</v>
      </c>
    </row>
    <row r="39" spans="1:19" x14ac:dyDescent="0.3">
      <c r="A39" s="52"/>
      <c r="B39" s="52"/>
      <c r="C39" s="205" t="s">
        <v>193</v>
      </c>
      <c r="D39" s="159"/>
      <c r="E39" s="159"/>
      <c r="F39" s="159"/>
      <c r="G39" s="159"/>
      <c r="H39" s="159"/>
      <c r="I39" s="159"/>
      <c r="J39" s="159">
        <v>82185</v>
      </c>
      <c r="K39" s="159">
        <v>95606</v>
      </c>
      <c r="L39" s="159">
        <v>98114</v>
      </c>
      <c r="M39" s="159">
        <v>97695</v>
      </c>
      <c r="N39" s="159">
        <v>99857</v>
      </c>
      <c r="O39" s="159">
        <v>101002</v>
      </c>
      <c r="P39" s="159">
        <v>101845</v>
      </c>
      <c r="Q39" s="159">
        <v>100963</v>
      </c>
      <c r="R39" s="159">
        <v>102836.56656716776</v>
      </c>
      <c r="S39" s="159">
        <v>94426</v>
      </c>
    </row>
    <row r="40" spans="1:19" x14ac:dyDescent="0.3">
      <c r="A40" s="52"/>
      <c r="B40" s="52" t="s">
        <v>94</v>
      </c>
      <c r="C40" s="205"/>
      <c r="D40" s="159"/>
      <c r="E40" s="159"/>
      <c r="F40" s="159"/>
      <c r="G40" s="159"/>
      <c r="H40" s="159"/>
      <c r="I40" s="159"/>
      <c r="J40" s="159">
        <v>114787</v>
      </c>
      <c r="K40" s="159">
        <v>116766</v>
      </c>
      <c r="L40" s="159">
        <v>119556</v>
      </c>
      <c r="M40" s="159">
        <v>121029</v>
      </c>
      <c r="N40" s="159">
        <v>127122</v>
      </c>
      <c r="O40" s="159">
        <v>128624</v>
      </c>
      <c r="P40" s="159">
        <v>128580</v>
      </c>
      <c r="Q40" s="159">
        <v>134707</v>
      </c>
      <c r="R40" s="159">
        <v>136220.23204164256</v>
      </c>
      <c r="S40" s="159">
        <v>110057</v>
      </c>
    </row>
    <row r="41" spans="1:19" x14ac:dyDescent="0.3">
      <c r="A41" s="52"/>
      <c r="B41" s="52" t="s">
        <v>197</v>
      </c>
      <c r="C41" s="205"/>
      <c r="D41" s="159"/>
      <c r="E41" s="159"/>
      <c r="F41" s="159"/>
      <c r="G41" s="159"/>
      <c r="H41" s="159"/>
      <c r="I41" s="159"/>
      <c r="J41" s="159">
        <v>74534</v>
      </c>
      <c r="K41" s="159">
        <v>76743</v>
      </c>
      <c r="L41" s="159">
        <v>78459</v>
      </c>
      <c r="M41" s="159">
        <v>84453</v>
      </c>
      <c r="N41" s="159">
        <v>91667</v>
      </c>
      <c r="O41" s="159">
        <v>95764</v>
      </c>
      <c r="P41" s="159">
        <v>99840</v>
      </c>
      <c r="Q41" s="159">
        <v>101938</v>
      </c>
      <c r="R41" s="159">
        <v>110555.4939015487</v>
      </c>
      <c r="S41" s="159">
        <v>95625</v>
      </c>
    </row>
    <row r="42" spans="1:19" x14ac:dyDescent="0.3">
      <c r="A42" s="52"/>
      <c r="B42" s="52" t="s">
        <v>21</v>
      </c>
      <c r="C42" s="205"/>
      <c r="D42" s="159"/>
      <c r="E42" s="159"/>
      <c r="F42" s="159"/>
      <c r="G42" s="159"/>
      <c r="H42" s="159"/>
      <c r="I42" s="159"/>
      <c r="J42" s="159">
        <v>127312</v>
      </c>
      <c r="K42" s="159">
        <v>127963</v>
      </c>
      <c r="L42" s="159">
        <v>127513</v>
      </c>
      <c r="M42" s="159">
        <v>128038</v>
      </c>
      <c r="N42" s="159">
        <v>129744</v>
      </c>
      <c r="O42" s="159">
        <v>128571</v>
      </c>
      <c r="P42" s="159">
        <v>129556</v>
      </c>
      <c r="Q42" s="159">
        <v>131862</v>
      </c>
      <c r="R42" s="159">
        <v>135709.83425506804</v>
      </c>
      <c r="S42" s="159">
        <v>128703</v>
      </c>
    </row>
    <row r="43" spans="1:19" x14ac:dyDescent="0.3">
      <c r="A43" s="52"/>
      <c r="B43" s="52" t="s">
        <v>1240</v>
      </c>
      <c r="C43" s="205"/>
      <c r="D43" s="159"/>
      <c r="E43" s="159"/>
      <c r="F43" s="159"/>
      <c r="G43" s="159"/>
      <c r="H43" s="159"/>
      <c r="I43" s="159"/>
      <c r="J43" s="159">
        <v>473661</v>
      </c>
      <c r="K43" s="159">
        <v>457753</v>
      </c>
      <c r="L43" s="159">
        <v>472780</v>
      </c>
      <c r="M43" s="159">
        <v>486206</v>
      </c>
      <c r="N43" s="159">
        <v>506355</v>
      </c>
      <c r="O43" s="159">
        <v>414484</v>
      </c>
      <c r="P43" s="159">
        <v>417478</v>
      </c>
      <c r="Q43" s="159">
        <v>433323</v>
      </c>
      <c r="R43" s="159">
        <v>440703.67630133475</v>
      </c>
      <c r="S43" s="159">
        <v>360509</v>
      </c>
    </row>
    <row r="44" spans="1:19" x14ac:dyDescent="0.3">
      <c r="I44" s="91"/>
      <c r="J44" s="91"/>
      <c r="K44" s="91"/>
      <c r="L44" s="91"/>
    </row>
    <row r="45" spans="1:19" s="166" customFormat="1" ht="15" x14ac:dyDescent="0.35">
      <c r="A45" s="180" t="s">
        <v>8</v>
      </c>
      <c r="B45" s="168" t="s">
        <v>1323</v>
      </c>
      <c r="C45" s="209"/>
      <c r="N45" s="173"/>
      <c r="O45" s="173"/>
      <c r="P45" s="173"/>
      <c r="Q45" s="173"/>
      <c r="R45" s="173"/>
    </row>
    <row r="46" spans="1:19" s="166" customFormat="1" ht="15" x14ac:dyDescent="0.35">
      <c r="N46" s="173"/>
      <c r="O46" s="173"/>
      <c r="P46" s="173"/>
      <c r="Q46" s="173"/>
      <c r="R46" s="173"/>
    </row>
    <row r="47" spans="1:19" s="166" customFormat="1" ht="15" x14ac:dyDescent="0.35">
      <c r="A47" s="180" t="s">
        <v>10</v>
      </c>
      <c r="B47" s="171" t="s">
        <v>1316</v>
      </c>
      <c r="E47" s="182" t="s">
        <v>1279</v>
      </c>
      <c r="N47" s="173"/>
      <c r="O47" s="173"/>
      <c r="P47" s="173"/>
      <c r="Q47" s="173"/>
      <c r="R47" s="173"/>
    </row>
    <row r="48" spans="1:19" s="166" customFormat="1" ht="15" x14ac:dyDescent="0.35">
      <c r="A48" s="175"/>
      <c r="B48" s="171" t="s">
        <v>1278</v>
      </c>
      <c r="C48" s="171"/>
      <c r="D48" s="171"/>
      <c r="H48" s="172"/>
      <c r="I48" s="212"/>
      <c r="N48" s="173"/>
      <c r="O48" s="173"/>
      <c r="P48" s="173"/>
      <c r="Q48" s="173"/>
      <c r="R48" s="173"/>
    </row>
    <row r="49" spans="2:18" s="166" customFormat="1" ht="15" x14ac:dyDescent="0.35">
      <c r="B49" s="669" t="s">
        <v>1362</v>
      </c>
      <c r="C49" s="670"/>
      <c r="D49" s="671"/>
      <c r="E49" s="671"/>
      <c r="F49" s="216"/>
      <c r="G49" s="182" t="s">
        <v>1320</v>
      </c>
      <c r="H49" s="216"/>
      <c r="I49" s="216"/>
      <c r="J49" s="216"/>
      <c r="K49" s="216"/>
      <c r="L49" s="216"/>
      <c r="N49" s="173"/>
      <c r="O49" s="173"/>
      <c r="P49" s="173"/>
      <c r="Q49" s="173"/>
      <c r="R49" s="173"/>
    </row>
    <row r="50" spans="2:18" s="166" customFormat="1" ht="15" x14ac:dyDescent="0.35">
      <c r="B50" s="171" t="s">
        <v>1288</v>
      </c>
      <c r="C50" s="211"/>
      <c r="E50" s="408" t="s">
        <v>1277</v>
      </c>
      <c r="N50" s="173"/>
      <c r="O50" s="173"/>
      <c r="P50" s="173"/>
      <c r="Q50" s="173"/>
      <c r="R50" s="173"/>
    </row>
    <row r="51" spans="2:18" ht="17.25" x14ac:dyDescent="0.35">
      <c r="B51" s="166"/>
      <c r="C51" s="210"/>
      <c r="D51" s="166"/>
      <c r="E51" s="166"/>
      <c r="G51" s="166"/>
    </row>
    <row r="52" spans="2:18" ht="17.25" x14ac:dyDescent="0.35">
      <c r="G52" s="166"/>
    </row>
    <row r="88" spans="14:17" x14ac:dyDescent="0.3">
      <c r="N88" s="54"/>
      <c r="O88" s="54"/>
      <c r="P88" s="54"/>
      <c r="Q88" s="54"/>
    </row>
  </sheetData>
  <phoneticPr fontId="105" type="noConversion"/>
  <hyperlinks>
    <hyperlink ref="E50" r:id="rId1" xr:uid="{541894B0-31E7-4CAC-B5D0-A8995E22A3F6}"/>
    <hyperlink ref="A2" location="'Chapter 2'!A1" display="Back to Table of Contents" xr:uid="{34877816-FF4B-4EC7-BFE4-EA2D2D6374D5}"/>
    <hyperlink ref="E47" r:id="rId2" xr:uid="{6A67237E-4650-4154-9156-177A400282F9}"/>
    <hyperlink ref="G49" r:id="rId3" xr:uid="{21B59EA8-60CE-43DA-AC3A-67385DFC0206}"/>
  </hyperlinks>
  <pageMargins left="0.7" right="0.7" top="0.75" bottom="0.75" header="0.3" footer="0.3"/>
  <pageSetup paperSize="9" scale="58" orientation="landscape" r:id="rId4"/>
  <drawing r:id="rId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4">
    <tabColor rgb="FFC4D79B"/>
  </sheetPr>
  <dimension ref="A1:I14"/>
  <sheetViews>
    <sheetView zoomScale="90" zoomScaleNormal="90" workbookViewId="0">
      <selection activeCell="P11" sqref="P11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9" ht="18.75" x14ac:dyDescent="0.3">
      <c r="A1" s="9" t="s">
        <v>183</v>
      </c>
      <c r="B1" s="9"/>
    </row>
    <row r="2" spans="1:9" x14ac:dyDescent="0.3">
      <c r="A2" s="2" t="s">
        <v>0</v>
      </c>
    </row>
    <row r="3" spans="1:9" x14ac:dyDescent="0.3">
      <c r="C3" s="17"/>
      <c r="D3" s="17"/>
      <c r="E3" s="18" t="s">
        <v>157</v>
      </c>
      <c r="F3" s="18" t="s">
        <v>158</v>
      </c>
      <c r="G3" s="18" t="s">
        <v>159</v>
      </c>
      <c r="H3" s="18" t="s">
        <v>160</v>
      </c>
      <c r="I3" s="20" t="s">
        <v>161</v>
      </c>
    </row>
    <row r="4" spans="1:9" x14ac:dyDescent="0.3">
      <c r="A4" s="2" t="s">
        <v>27</v>
      </c>
      <c r="C4" s="2" t="s">
        <v>5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</row>
    <row r="5" spans="1:9" x14ac:dyDescent="0.3">
      <c r="C5" s="2" t="s">
        <v>6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</row>
    <row r="6" spans="1:9" x14ac:dyDescent="0.3">
      <c r="C6" s="2" t="s">
        <v>25</v>
      </c>
      <c r="E6" s="22" t="e">
        <f>#REF!</f>
        <v>#REF!</v>
      </c>
      <c r="F6" s="22" t="e">
        <f>#REF!</f>
        <v>#REF!</v>
      </c>
      <c r="G6" s="22" t="e">
        <f>#REF!</f>
        <v>#REF!</v>
      </c>
      <c r="H6" s="22" t="e">
        <f>#REF!</f>
        <v>#REF!</v>
      </c>
      <c r="I6" s="22" t="e">
        <f>#REF!</f>
        <v>#REF!</v>
      </c>
    </row>
    <row r="7" spans="1:9" x14ac:dyDescent="0.3">
      <c r="E7" s="25"/>
      <c r="F7" s="25"/>
      <c r="I7" s="16"/>
    </row>
    <row r="8" spans="1:9" x14ac:dyDescent="0.3">
      <c r="A8" s="2" t="s">
        <v>22</v>
      </c>
      <c r="C8" s="2" t="s">
        <v>5</v>
      </c>
      <c r="E8" s="22" t="e">
        <f>#REF!</f>
        <v>#REF!</v>
      </c>
      <c r="F8" s="22" t="e">
        <f>#REF!</f>
        <v>#REF!</v>
      </c>
      <c r="G8" s="22" t="e">
        <f>#REF!</f>
        <v>#REF!</v>
      </c>
      <c r="H8" s="22" t="e">
        <f>#REF!</f>
        <v>#REF!</v>
      </c>
      <c r="I8" s="22" t="e">
        <f>#REF!</f>
        <v>#REF!</v>
      </c>
    </row>
    <row r="9" spans="1:9" x14ac:dyDescent="0.3">
      <c r="C9" s="2" t="s">
        <v>6</v>
      </c>
      <c r="E9" s="22" t="e">
        <f>#REF!</f>
        <v>#REF!</v>
      </c>
      <c r="F9" s="22" t="e">
        <f>#REF!</f>
        <v>#REF!</v>
      </c>
      <c r="G9" s="22" t="e">
        <f>#REF!</f>
        <v>#REF!</v>
      </c>
      <c r="H9" s="22" t="e">
        <f>#REF!</f>
        <v>#REF!</v>
      </c>
      <c r="I9" s="22" t="e">
        <f>#REF!</f>
        <v>#REF!</v>
      </c>
    </row>
    <row r="10" spans="1:9" x14ac:dyDescent="0.3">
      <c r="C10" s="2" t="s">
        <v>25</v>
      </c>
      <c r="E10" s="22" t="e">
        <f>#REF!</f>
        <v>#REF!</v>
      </c>
      <c r="F10" s="22" t="e">
        <f>#REF!</f>
        <v>#REF!</v>
      </c>
      <c r="G10" s="22" t="e">
        <f>#REF!</f>
        <v>#REF!</v>
      </c>
      <c r="H10" s="22" t="e">
        <f>#REF!</f>
        <v>#REF!</v>
      </c>
      <c r="I10" s="22" t="e">
        <f>#REF!</f>
        <v>#REF!</v>
      </c>
    </row>
    <row r="12" spans="1:9" x14ac:dyDescent="0.3">
      <c r="A12" s="2" t="s">
        <v>28</v>
      </c>
      <c r="C12" s="2" t="s">
        <v>5</v>
      </c>
      <c r="E12" s="22" t="e">
        <f>#REF!</f>
        <v>#REF!</v>
      </c>
      <c r="F12" s="22" t="e">
        <f>#REF!</f>
        <v>#REF!</v>
      </c>
      <c r="G12" s="22" t="e">
        <f>#REF!</f>
        <v>#REF!</v>
      </c>
      <c r="H12" s="22" t="e">
        <f>#REF!</f>
        <v>#REF!</v>
      </c>
      <c r="I12" s="22" t="e">
        <f>#REF!</f>
        <v>#REF!</v>
      </c>
    </row>
    <row r="13" spans="1:9" x14ac:dyDescent="0.3">
      <c r="C13" s="2" t="s">
        <v>6</v>
      </c>
      <c r="E13" s="22" t="e">
        <f>#REF!</f>
        <v>#REF!</v>
      </c>
      <c r="F13" s="22" t="e">
        <f>#REF!</f>
        <v>#REF!</v>
      </c>
      <c r="G13" s="22" t="e">
        <f>#REF!</f>
        <v>#REF!</v>
      </c>
      <c r="H13" s="22" t="e">
        <f>#REF!</f>
        <v>#REF!</v>
      </c>
      <c r="I13" s="22" t="e">
        <f>#REF!</f>
        <v>#REF!</v>
      </c>
    </row>
    <row r="14" spans="1:9" x14ac:dyDescent="0.3">
      <c r="C14" s="2" t="s">
        <v>25</v>
      </c>
      <c r="E14" s="22" t="e">
        <f>#REF!</f>
        <v>#REF!</v>
      </c>
      <c r="F14" s="22" t="e">
        <f>#REF!</f>
        <v>#REF!</v>
      </c>
      <c r="G14" s="22" t="e">
        <f>#REF!</f>
        <v>#REF!</v>
      </c>
      <c r="H14" s="22" t="e">
        <f>#REF!</f>
        <v>#REF!</v>
      </c>
      <c r="I14" s="22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85">
    <tabColor rgb="FFC4D79B"/>
  </sheetPr>
  <dimension ref="A1:I6"/>
  <sheetViews>
    <sheetView zoomScale="90" zoomScaleNormal="90" workbookViewId="0">
      <selection activeCell="E3" sqref="E3:I3"/>
    </sheetView>
  </sheetViews>
  <sheetFormatPr defaultColWidth="9.140625" defaultRowHeight="16.5" x14ac:dyDescent="0.3"/>
  <cols>
    <col min="1" max="1" width="20.140625" style="2" customWidth="1"/>
    <col min="2" max="2" width="9.140625" style="2"/>
    <col min="3" max="3" width="11.85546875" style="2" bestFit="1" customWidth="1"/>
    <col min="4" max="16384" width="9.140625" style="2"/>
  </cols>
  <sheetData>
    <row r="1" spans="1:9" ht="18.75" x14ac:dyDescent="0.3">
      <c r="A1" s="9" t="s">
        <v>183</v>
      </c>
      <c r="B1" s="9"/>
    </row>
    <row r="2" spans="1:9" x14ac:dyDescent="0.3">
      <c r="A2" s="2" t="s">
        <v>0</v>
      </c>
    </row>
    <row r="3" spans="1:9" ht="45" x14ac:dyDescent="0.3">
      <c r="C3" s="17"/>
      <c r="D3" s="17"/>
      <c r="E3" s="18" t="s">
        <v>205</v>
      </c>
      <c r="F3" s="18" t="s">
        <v>158</v>
      </c>
      <c r="G3" s="18" t="s">
        <v>159</v>
      </c>
      <c r="H3" s="18" t="s">
        <v>160</v>
      </c>
      <c r="I3" s="20" t="s">
        <v>206</v>
      </c>
    </row>
    <row r="4" spans="1:9" x14ac:dyDescent="0.3">
      <c r="A4" s="760" t="s">
        <v>195</v>
      </c>
      <c r="C4" s="2" t="s">
        <v>5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</row>
    <row r="5" spans="1:9" x14ac:dyDescent="0.3">
      <c r="A5" s="760"/>
      <c r="C5" s="2" t="s">
        <v>6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</row>
    <row r="6" spans="1:9" x14ac:dyDescent="0.3">
      <c r="A6" s="760"/>
      <c r="C6" s="2" t="s">
        <v>25</v>
      </c>
      <c r="E6" s="22" t="e">
        <f>#REF!</f>
        <v>#REF!</v>
      </c>
      <c r="F6" s="22" t="e">
        <f>#REF!</f>
        <v>#REF!</v>
      </c>
      <c r="G6" s="22" t="e">
        <f>#REF!</f>
        <v>#REF!</v>
      </c>
      <c r="H6" s="22" t="e">
        <f>#REF!</f>
        <v>#REF!</v>
      </c>
      <c r="I6" s="22" t="e">
        <f>#REF!</f>
        <v>#REF!</v>
      </c>
    </row>
  </sheetData>
  <mergeCells count="1">
    <mergeCell ref="A4:A6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5">
    <tabColor rgb="FFC4D79B"/>
  </sheetPr>
  <dimension ref="A1:I14"/>
  <sheetViews>
    <sheetView zoomScale="90" zoomScaleNormal="90" workbookViewId="0">
      <selection activeCell="J9" sqref="J9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9" ht="18.75" x14ac:dyDescent="0.3">
      <c r="A1" s="9" t="s">
        <v>184</v>
      </c>
      <c r="B1" s="9"/>
    </row>
    <row r="2" spans="1:9" x14ac:dyDescent="0.3">
      <c r="A2" s="2" t="s">
        <v>1</v>
      </c>
    </row>
    <row r="3" spans="1:9" x14ac:dyDescent="0.3">
      <c r="C3" s="17"/>
      <c r="D3" s="17"/>
      <c r="E3" s="18" t="s">
        <v>157</v>
      </c>
      <c r="F3" s="18" t="s">
        <v>158</v>
      </c>
      <c r="G3" s="18" t="s">
        <v>159</v>
      </c>
      <c r="H3" s="18" t="s">
        <v>160</v>
      </c>
      <c r="I3" s="20" t="s">
        <v>161</v>
      </c>
    </row>
    <row r="4" spans="1:9" x14ac:dyDescent="0.3">
      <c r="A4" s="2" t="s">
        <v>27</v>
      </c>
      <c r="C4" s="2" t="s">
        <v>5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</row>
    <row r="5" spans="1:9" x14ac:dyDescent="0.3">
      <c r="C5" s="2" t="s">
        <v>6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</row>
    <row r="6" spans="1:9" x14ac:dyDescent="0.3">
      <c r="C6" s="2" t="s">
        <v>25</v>
      </c>
      <c r="E6" s="22" t="e">
        <f>#REF!</f>
        <v>#REF!</v>
      </c>
      <c r="F6" s="22" t="e">
        <f>#REF!</f>
        <v>#REF!</v>
      </c>
      <c r="G6" s="22" t="e">
        <f>#REF!</f>
        <v>#REF!</v>
      </c>
      <c r="H6" s="22" t="e">
        <f>#REF!</f>
        <v>#REF!</v>
      </c>
      <c r="I6" s="22" t="e">
        <f>#REF!</f>
        <v>#REF!</v>
      </c>
    </row>
    <row r="7" spans="1:9" x14ac:dyDescent="0.3">
      <c r="E7" s="25"/>
      <c r="F7" s="25"/>
      <c r="I7" s="16"/>
    </row>
    <row r="8" spans="1:9" x14ac:dyDescent="0.3">
      <c r="A8" s="2" t="s">
        <v>22</v>
      </c>
      <c r="C8" s="2" t="s">
        <v>5</v>
      </c>
      <c r="E8" s="22" t="e">
        <f>#REF!</f>
        <v>#REF!</v>
      </c>
      <c r="F8" s="22" t="e">
        <f>#REF!</f>
        <v>#REF!</v>
      </c>
      <c r="G8" s="22" t="e">
        <f>#REF!</f>
        <v>#REF!</v>
      </c>
      <c r="H8" s="22" t="e">
        <f>#REF!</f>
        <v>#REF!</v>
      </c>
      <c r="I8" s="22" t="e">
        <f>#REF!</f>
        <v>#REF!</v>
      </c>
    </row>
    <row r="9" spans="1:9" x14ac:dyDescent="0.3">
      <c r="C9" s="2" t="s">
        <v>6</v>
      </c>
      <c r="E9" s="22" t="e">
        <f>#REF!</f>
        <v>#REF!</v>
      </c>
      <c r="F9" s="22" t="e">
        <f>#REF!</f>
        <v>#REF!</v>
      </c>
      <c r="G9" s="22" t="e">
        <f>#REF!</f>
        <v>#REF!</v>
      </c>
      <c r="H9" s="22" t="e">
        <f>#REF!</f>
        <v>#REF!</v>
      </c>
      <c r="I9" s="22" t="e">
        <f>#REF!</f>
        <v>#REF!</v>
      </c>
    </row>
    <row r="10" spans="1:9" x14ac:dyDescent="0.3">
      <c r="C10" s="2" t="s">
        <v>25</v>
      </c>
      <c r="E10" s="22" t="e">
        <f>#REF!</f>
        <v>#REF!</v>
      </c>
      <c r="F10" s="22" t="e">
        <f>#REF!</f>
        <v>#REF!</v>
      </c>
      <c r="G10" s="22" t="e">
        <f>#REF!</f>
        <v>#REF!</v>
      </c>
      <c r="H10" s="22" t="e">
        <f>#REF!</f>
        <v>#REF!</v>
      </c>
      <c r="I10" s="22" t="e">
        <f>#REF!</f>
        <v>#REF!</v>
      </c>
    </row>
    <row r="12" spans="1:9" x14ac:dyDescent="0.3">
      <c r="A12" s="30" t="s">
        <v>28</v>
      </c>
      <c r="C12" s="2" t="s">
        <v>5</v>
      </c>
      <c r="E12" s="22" t="e">
        <f>#REF!</f>
        <v>#REF!</v>
      </c>
      <c r="F12" s="22" t="e">
        <f>#REF!</f>
        <v>#REF!</v>
      </c>
      <c r="G12" s="22" t="e">
        <f>#REF!</f>
        <v>#REF!</v>
      </c>
      <c r="H12" s="22" t="e">
        <f>#REF!</f>
        <v>#REF!</v>
      </c>
      <c r="I12" s="22" t="e">
        <f>#REF!</f>
        <v>#REF!</v>
      </c>
    </row>
    <row r="13" spans="1:9" x14ac:dyDescent="0.3">
      <c r="C13" s="2" t="s">
        <v>6</v>
      </c>
      <c r="E13" s="22" t="e">
        <f>#REF!</f>
        <v>#REF!</v>
      </c>
      <c r="F13" s="22" t="e">
        <f>#REF!</f>
        <v>#REF!</v>
      </c>
      <c r="G13" s="22" t="e">
        <f>#REF!</f>
        <v>#REF!</v>
      </c>
      <c r="H13" s="22" t="e">
        <f>#REF!</f>
        <v>#REF!</v>
      </c>
      <c r="I13" s="22" t="e">
        <f>#REF!</f>
        <v>#REF!</v>
      </c>
    </row>
    <row r="14" spans="1:9" x14ac:dyDescent="0.3">
      <c r="C14" s="2" t="s">
        <v>25</v>
      </c>
      <c r="E14" s="22" t="e">
        <f>#REF!</f>
        <v>#REF!</v>
      </c>
      <c r="F14" s="22" t="e">
        <f>#REF!</f>
        <v>#REF!</v>
      </c>
      <c r="G14" s="22" t="e">
        <f>#REF!</f>
        <v>#REF!</v>
      </c>
      <c r="H14" s="22" t="e">
        <f>#REF!</f>
        <v>#REF!</v>
      </c>
      <c r="I14" s="22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88">
    <tabColor rgb="FFC4D79B"/>
  </sheetPr>
  <dimension ref="A1:I14"/>
  <sheetViews>
    <sheetView zoomScale="90" zoomScaleNormal="90" workbookViewId="0">
      <selection activeCell="B20" sqref="B20:B21"/>
    </sheetView>
  </sheetViews>
  <sheetFormatPr defaultColWidth="9.140625" defaultRowHeight="16.5" x14ac:dyDescent="0.3"/>
  <cols>
    <col min="1" max="2" width="9.140625" style="2"/>
    <col min="3" max="3" width="11.85546875" style="2" bestFit="1" customWidth="1"/>
    <col min="4" max="16384" width="9.140625" style="2"/>
  </cols>
  <sheetData>
    <row r="1" spans="1:9" ht="18.75" x14ac:dyDescent="0.3">
      <c r="A1" s="9" t="s">
        <v>184</v>
      </c>
      <c r="B1" s="9"/>
    </row>
    <row r="2" spans="1:9" x14ac:dyDescent="0.3">
      <c r="A2" s="2" t="s">
        <v>1</v>
      </c>
    </row>
    <row r="3" spans="1:9" ht="45" x14ac:dyDescent="0.3">
      <c r="C3" s="17"/>
      <c r="D3" s="17"/>
      <c r="E3" s="18" t="s">
        <v>205</v>
      </c>
      <c r="F3" s="18" t="s">
        <v>158</v>
      </c>
      <c r="G3" s="18" t="s">
        <v>159</v>
      </c>
      <c r="H3" s="18" t="s">
        <v>160</v>
      </c>
      <c r="I3" s="20" t="s">
        <v>206</v>
      </c>
    </row>
    <row r="4" spans="1:9" x14ac:dyDescent="0.3">
      <c r="A4" s="2" t="s">
        <v>27</v>
      </c>
      <c r="C4" s="2" t="s">
        <v>5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</row>
    <row r="5" spans="1:9" x14ac:dyDescent="0.3">
      <c r="C5" s="2" t="s">
        <v>6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</row>
    <row r="6" spans="1:9" x14ac:dyDescent="0.3">
      <c r="C6" s="2" t="s">
        <v>25</v>
      </c>
      <c r="E6" s="22" t="e">
        <f>#REF!</f>
        <v>#REF!</v>
      </c>
      <c r="F6" s="22" t="e">
        <f>#REF!</f>
        <v>#REF!</v>
      </c>
      <c r="G6" s="22" t="e">
        <f>#REF!</f>
        <v>#REF!</v>
      </c>
      <c r="H6" s="22" t="e">
        <f>#REF!</f>
        <v>#REF!</v>
      </c>
      <c r="I6" s="22" t="e">
        <f>#REF!</f>
        <v>#REF!</v>
      </c>
    </row>
    <row r="7" spans="1:9" x14ac:dyDescent="0.3">
      <c r="E7" s="25"/>
      <c r="F7" s="25"/>
      <c r="I7" s="16"/>
    </row>
    <row r="8" spans="1:9" x14ac:dyDescent="0.3">
      <c r="A8" s="2" t="s">
        <v>22</v>
      </c>
      <c r="C8" s="2" t="s">
        <v>5</v>
      </c>
      <c r="E8" s="22" t="e">
        <f>#REF!</f>
        <v>#REF!</v>
      </c>
      <c r="F8" s="22" t="e">
        <f>#REF!</f>
        <v>#REF!</v>
      </c>
      <c r="G8" s="22" t="e">
        <f>#REF!</f>
        <v>#REF!</v>
      </c>
      <c r="H8" s="22" t="e">
        <f>#REF!</f>
        <v>#REF!</v>
      </c>
      <c r="I8" s="22" t="e">
        <f>#REF!</f>
        <v>#REF!</v>
      </c>
    </row>
    <row r="9" spans="1:9" x14ac:dyDescent="0.3">
      <c r="C9" s="2" t="s">
        <v>6</v>
      </c>
      <c r="E9" s="22" t="e">
        <f>#REF!</f>
        <v>#REF!</v>
      </c>
      <c r="F9" s="22" t="e">
        <f>#REF!</f>
        <v>#REF!</v>
      </c>
      <c r="G9" s="22" t="e">
        <f>#REF!</f>
        <v>#REF!</v>
      </c>
      <c r="H9" s="22" t="e">
        <f>#REF!</f>
        <v>#REF!</v>
      </c>
      <c r="I9" s="22" t="e">
        <f>#REF!</f>
        <v>#REF!</v>
      </c>
    </row>
    <row r="10" spans="1:9" x14ac:dyDescent="0.3">
      <c r="C10" s="2" t="s">
        <v>25</v>
      </c>
      <c r="E10" s="22" t="e">
        <f>#REF!</f>
        <v>#REF!</v>
      </c>
      <c r="F10" s="22" t="e">
        <f>#REF!</f>
        <v>#REF!</v>
      </c>
      <c r="G10" s="22" t="e">
        <f>#REF!</f>
        <v>#REF!</v>
      </c>
      <c r="H10" s="22" t="e">
        <f>#REF!</f>
        <v>#REF!</v>
      </c>
      <c r="I10" s="22" t="e">
        <f>#REF!</f>
        <v>#REF!</v>
      </c>
    </row>
    <row r="12" spans="1:9" x14ac:dyDescent="0.3">
      <c r="A12" s="30" t="s">
        <v>28</v>
      </c>
      <c r="C12" s="2" t="s">
        <v>5</v>
      </c>
      <c r="E12" s="22" t="e">
        <f>#REF!</f>
        <v>#REF!</v>
      </c>
      <c r="F12" s="22" t="e">
        <f>#REF!</f>
        <v>#REF!</v>
      </c>
      <c r="G12" s="22" t="e">
        <f>#REF!</f>
        <v>#REF!</v>
      </c>
      <c r="H12" s="22" t="e">
        <f>#REF!</f>
        <v>#REF!</v>
      </c>
      <c r="I12" s="22" t="e">
        <f>#REF!</f>
        <v>#REF!</v>
      </c>
    </row>
    <row r="13" spans="1:9" x14ac:dyDescent="0.3">
      <c r="C13" s="2" t="s">
        <v>6</v>
      </c>
      <c r="E13" s="22" t="e">
        <f>#REF!</f>
        <v>#REF!</v>
      </c>
      <c r="F13" s="22" t="e">
        <f>#REF!</f>
        <v>#REF!</v>
      </c>
      <c r="G13" s="22" t="e">
        <f>#REF!</f>
        <v>#REF!</v>
      </c>
      <c r="H13" s="22" t="e">
        <f>#REF!</f>
        <v>#REF!</v>
      </c>
      <c r="I13" s="22" t="e">
        <f>#REF!</f>
        <v>#REF!</v>
      </c>
    </row>
    <row r="14" spans="1:9" x14ac:dyDescent="0.3">
      <c r="C14" s="2" t="s">
        <v>25</v>
      </c>
      <c r="E14" s="22" t="e">
        <f>#REF!</f>
        <v>#REF!</v>
      </c>
      <c r="F14" s="22" t="e">
        <f>#REF!</f>
        <v>#REF!</v>
      </c>
      <c r="G14" s="22" t="e">
        <f>#REF!</f>
        <v>#REF!</v>
      </c>
      <c r="H14" s="22" t="e">
        <f>#REF!</f>
        <v>#REF!</v>
      </c>
      <c r="I14" s="22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91">
    <tabColor rgb="FFC4D79B"/>
  </sheetPr>
  <dimension ref="A1:N22"/>
  <sheetViews>
    <sheetView zoomScale="90" zoomScaleNormal="90" workbookViewId="0">
      <selection activeCell="R8" sqref="R8"/>
    </sheetView>
  </sheetViews>
  <sheetFormatPr defaultColWidth="9.140625" defaultRowHeight="16.5" x14ac:dyDescent="0.3"/>
  <cols>
    <col min="1" max="1" width="9.140625" style="2"/>
    <col min="2" max="2" width="23.140625" style="2" bestFit="1" customWidth="1"/>
    <col min="3" max="14" width="8.7109375" style="2" customWidth="1"/>
    <col min="15" max="16384" width="9.140625" style="2"/>
  </cols>
  <sheetData>
    <row r="1" spans="1:14" ht="18.75" x14ac:dyDescent="0.3">
      <c r="A1" s="9" t="s">
        <v>184</v>
      </c>
      <c r="B1" s="9"/>
    </row>
    <row r="2" spans="1:14" x14ac:dyDescent="0.3">
      <c r="A2" s="51" t="s">
        <v>1</v>
      </c>
    </row>
    <row r="3" spans="1:14" x14ac:dyDescent="0.3">
      <c r="C3" s="233">
        <v>2003</v>
      </c>
      <c r="D3" s="233">
        <v>2008</v>
      </c>
      <c r="E3" s="235">
        <v>2009</v>
      </c>
      <c r="F3" s="235">
        <v>2010</v>
      </c>
      <c r="G3" s="235">
        <v>2011</v>
      </c>
      <c r="H3" s="235">
        <v>2012</v>
      </c>
      <c r="I3" s="236">
        <v>2013</v>
      </c>
      <c r="J3" s="234">
        <v>2014</v>
      </c>
      <c r="K3" s="234">
        <v>2015</v>
      </c>
      <c r="L3" s="234">
        <v>2016</v>
      </c>
      <c r="M3" s="234">
        <v>2017</v>
      </c>
      <c r="N3" s="234">
        <v>2018</v>
      </c>
    </row>
    <row r="4" spans="1:14" x14ac:dyDescent="0.3">
      <c r="A4" s="51" t="s">
        <v>28</v>
      </c>
      <c r="B4" s="51" t="s">
        <v>207</v>
      </c>
      <c r="C4" s="232" t="s">
        <v>23</v>
      </c>
      <c r="D4" s="232" t="s">
        <v>23</v>
      </c>
      <c r="E4" s="232" t="s">
        <v>23</v>
      </c>
      <c r="F4" s="232" t="s">
        <v>23</v>
      </c>
      <c r="G4" s="232" t="s">
        <v>23</v>
      </c>
      <c r="H4" s="232" t="s">
        <v>23</v>
      </c>
      <c r="I4" s="232" t="s">
        <v>23</v>
      </c>
      <c r="J4" s="232" t="s">
        <v>23</v>
      </c>
      <c r="K4" s="232" t="s">
        <v>23</v>
      </c>
      <c r="L4" s="232" t="s">
        <v>23</v>
      </c>
      <c r="M4" s="232" t="s">
        <v>23</v>
      </c>
      <c r="N4" s="232" t="s">
        <v>23</v>
      </c>
    </row>
    <row r="5" spans="1:14" x14ac:dyDescent="0.3">
      <c r="A5" s="30"/>
      <c r="E5" s="22"/>
      <c r="F5" s="22"/>
      <c r="G5" s="22"/>
      <c r="H5" s="22"/>
      <c r="I5" s="22"/>
    </row>
    <row r="6" spans="1:14" x14ac:dyDescent="0.3">
      <c r="A6" s="2" t="s">
        <v>5</v>
      </c>
      <c r="B6" s="2" t="s">
        <v>203</v>
      </c>
      <c r="C6" s="25" t="e">
        <f>#REF!</f>
        <v>#REF!</v>
      </c>
      <c r="D6" s="25" t="e">
        <f>#REF!</f>
        <v>#REF!</v>
      </c>
      <c r="E6" s="25" t="e">
        <f>#REF!</f>
        <v>#REF!</v>
      </c>
      <c r="F6" s="25" t="e">
        <f>#REF!</f>
        <v>#REF!</v>
      </c>
      <c r="G6" s="25" t="e">
        <f>#REF!</f>
        <v>#REF!</v>
      </c>
      <c r="H6" s="25" t="e">
        <f>#REF!</f>
        <v>#REF!</v>
      </c>
      <c r="I6" s="25" t="e">
        <f>#REF!</f>
        <v>#REF!</v>
      </c>
      <c r="J6" s="25" t="e">
        <f>#REF!</f>
        <v>#REF!</v>
      </c>
      <c r="K6" s="25" t="e">
        <f>#REF!</f>
        <v>#REF!</v>
      </c>
      <c r="L6" s="25" t="e">
        <f>#REF!</f>
        <v>#REF!</v>
      </c>
      <c r="M6" s="25" t="e">
        <f>#REF!</f>
        <v>#REF!</v>
      </c>
      <c r="N6" s="25" t="e">
        <f>#REF!</f>
        <v>#REF!</v>
      </c>
    </row>
    <row r="7" spans="1:14" x14ac:dyDescent="0.3">
      <c r="B7" s="2" t="s">
        <v>158</v>
      </c>
      <c r="C7" s="25" t="e">
        <f>#REF!</f>
        <v>#REF!</v>
      </c>
      <c r="D7" s="25" t="e">
        <f>#REF!</f>
        <v>#REF!</v>
      </c>
      <c r="E7" s="25" t="e">
        <f>#REF!</f>
        <v>#REF!</v>
      </c>
      <c r="F7" s="25" t="e">
        <f>#REF!</f>
        <v>#REF!</v>
      </c>
      <c r="G7" s="25" t="e">
        <f>#REF!</f>
        <v>#REF!</v>
      </c>
      <c r="H7" s="25" t="e">
        <f>#REF!</f>
        <v>#REF!</v>
      </c>
      <c r="I7" s="25" t="e">
        <f>#REF!</f>
        <v>#REF!</v>
      </c>
      <c r="J7" s="25" t="e">
        <f>#REF!</f>
        <v>#REF!</v>
      </c>
      <c r="K7" s="25" t="e">
        <f>#REF!</f>
        <v>#REF!</v>
      </c>
      <c r="L7" s="25" t="e">
        <f>#REF!</f>
        <v>#REF!</v>
      </c>
      <c r="M7" s="25" t="e">
        <f>#REF!</f>
        <v>#REF!</v>
      </c>
      <c r="N7" s="25" t="e">
        <f>#REF!</f>
        <v>#REF!</v>
      </c>
    </row>
    <row r="8" spans="1:14" x14ac:dyDescent="0.3">
      <c r="B8" s="2" t="s">
        <v>159</v>
      </c>
      <c r="C8" s="25" t="e">
        <f>#REF!</f>
        <v>#REF!</v>
      </c>
      <c r="D8" s="25" t="e">
        <f>#REF!</f>
        <v>#REF!</v>
      </c>
      <c r="E8" s="25" t="e">
        <f>#REF!</f>
        <v>#REF!</v>
      </c>
      <c r="F8" s="25" t="e">
        <f>#REF!</f>
        <v>#REF!</v>
      </c>
      <c r="G8" s="25" t="e">
        <f>#REF!</f>
        <v>#REF!</v>
      </c>
      <c r="H8" s="25" t="e">
        <f>#REF!</f>
        <v>#REF!</v>
      </c>
      <c r="I8" s="25" t="e">
        <f>#REF!</f>
        <v>#REF!</v>
      </c>
      <c r="J8" s="25" t="e">
        <f>#REF!</f>
        <v>#REF!</v>
      </c>
      <c r="K8" s="25" t="e">
        <f>#REF!</f>
        <v>#REF!</v>
      </c>
      <c r="L8" s="25" t="e">
        <f>#REF!</f>
        <v>#REF!</v>
      </c>
      <c r="M8" s="25" t="e">
        <f>#REF!</f>
        <v>#REF!</v>
      </c>
      <c r="N8" s="25" t="e">
        <f>#REF!</f>
        <v>#REF!</v>
      </c>
    </row>
    <row r="9" spans="1:14" x14ac:dyDescent="0.3">
      <c r="B9" s="2" t="s">
        <v>160</v>
      </c>
      <c r="C9" s="25" t="e">
        <f>#REF!</f>
        <v>#REF!</v>
      </c>
      <c r="D9" s="25" t="e">
        <f>#REF!</f>
        <v>#REF!</v>
      </c>
      <c r="E9" s="25" t="e">
        <f>#REF!</f>
        <v>#REF!</v>
      </c>
      <c r="F9" s="25" t="e">
        <f>#REF!</f>
        <v>#REF!</v>
      </c>
      <c r="G9" s="25" t="e">
        <f>#REF!</f>
        <v>#REF!</v>
      </c>
      <c r="H9" s="25" t="e">
        <f>#REF!</f>
        <v>#REF!</v>
      </c>
      <c r="I9" s="25" t="e">
        <f>#REF!</f>
        <v>#REF!</v>
      </c>
      <c r="J9" s="25" t="e">
        <f>#REF!</f>
        <v>#REF!</v>
      </c>
      <c r="K9" s="25" t="e">
        <f>#REF!</f>
        <v>#REF!</v>
      </c>
      <c r="L9" s="25" t="e">
        <f>#REF!</f>
        <v>#REF!</v>
      </c>
      <c r="M9" s="25" t="e">
        <f>#REF!</f>
        <v>#REF!</v>
      </c>
      <c r="N9" s="25" t="e">
        <f>#REF!</f>
        <v>#REF!</v>
      </c>
    </row>
    <row r="10" spans="1:14" x14ac:dyDescent="0.3">
      <c r="B10" s="2" t="s">
        <v>204</v>
      </c>
      <c r="C10" s="25" t="e">
        <f>#REF!</f>
        <v>#REF!</v>
      </c>
      <c r="D10" s="25" t="e">
        <f>#REF!</f>
        <v>#REF!</v>
      </c>
      <c r="E10" s="25" t="e">
        <f>#REF!</f>
        <v>#REF!</v>
      </c>
      <c r="F10" s="25" t="e">
        <f>#REF!</f>
        <v>#REF!</v>
      </c>
      <c r="G10" s="25" t="e">
        <f>#REF!</f>
        <v>#REF!</v>
      </c>
      <c r="H10" s="25" t="e">
        <f>#REF!</f>
        <v>#REF!</v>
      </c>
      <c r="I10" s="25" t="e">
        <f>#REF!</f>
        <v>#REF!</v>
      </c>
      <c r="J10" s="25" t="e">
        <f>#REF!</f>
        <v>#REF!</v>
      </c>
      <c r="K10" s="25" t="e">
        <f>#REF!</f>
        <v>#REF!</v>
      </c>
      <c r="L10" s="25" t="e">
        <f>#REF!</f>
        <v>#REF!</v>
      </c>
      <c r="M10" s="25" t="e">
        <f>#REF!</f>
        <v>#REF!</v>
      </c>
      <c r="N10" s="25" t="e">
        <f>#REF!</f>
        <v>#REF!</v>
      </c>
    </row>
    <row r="12" spans="1:14" x14ac:dyDescent="0.3">
      <c r="A12" s="51" t="s">
        <v>6</v>
      </c>
      <c r="B12" s="2" t="s">
        <v>203</v>
      </c>
      <c r="C12" s="25" t="e">
        <f>#REF!</f>
        <v>#REF!</v>
      </c>
      <c r="D12" s="25" t="e">
        <f>#REF!</f>
        <v>#REF!</v>
      </c>
      <c r="E12" s="25" t="e">
        <f>#REF!</f>
        <v>#REF!</v>
      </c>
      <c r="F12" s="25" t="e">
        <f>#REF!</f>
        <v>#REF!</v>
      </c>
      <c r="G12" s="25" t="e">
        <f>#REF!</f>
        <v>#REF!</v>
      </c>
      <c r="H12" s="25" t="e">
        <f>#REF!</f>
        <v>#REF!</v>
      </c>
      <c r="I12" s="25" t="e">
        <f>#REF!</f>
        <v>#REF!</v>
      </c>
      <c r="J12" s="25" t="e">
        <f>#REF!</f>
        <v>#REF!</v>
      </c>
      <c r="K12" s="25" t="e">
        <f>#REF!</f>
        <v>#REF!</v>
      </c>
      <c r="L12" s="25" t="e">
        <f>#REF!</f>
        <v>#REF!</v>
      </c>
      <c r="M12" s="25" t="e">
        <f>#REF!</f>
        <v>#REF!</v>
      </c>
      <c r="N12" s="25" t="e">
        <f>#REF!</f>
        <v>#REF!</v>
      </c>
    </row>
    <row r="13" spans="1:14" x14ac:dyDescent="0.3">
      <c r="B13" s="2" t="s">
        <v>158</v>
      </c>
      <c r="C13" s="25" t="e">
        <f>#REF!</f>
        <v>#REF!</v>
      </c>
      <c r="D13" s="25" t="e">
        <f>#REF!</f>
        <v>#REF!</v>
      </c>
      <c r="E13" s="25" t="e">
        <f>#REF!</f>
        <v>#REF!</v>
      </c>
      <c r="F13" s="25" t="e">
        <f>#REF!</f>
        <v>#REF!</v>
      </c>
      <c r="G13" s="25" t="e">
        <f>#REF!</f>
        <v>#REF!</v>
      </c>
      <c r="H13" s="25" t="e">
        <f>#REF!</f>
        <v>#REF!</v>
      </c>
      <c r="I13" s="25" t="e">
        <f>#REF!</f>
        <v>#REF!</v>
      </c>
      <c r="J13" s="25" t="e">
        <f>#REF!</f>
        <v>#REF!</v>
      </c>
      <c r="K13" s="25" t="e">
        <f>#REF!</f>
        <v>#REF!</v>
      </c>
      <c r="L13" s="25" t="e">
        <f>#REF!</f>
        <v>#REF!</v>
      </c>
      <c r="M13" s="25" t="e">
        <f>#REF!</f>
        <v>#REF!</v>
      </c>
      <c r="N13" s="25" t="e">
        <f>#REF!</f>
        <v>#REF!</v>
      </c>
    </row>
    <row r="14" spans="1:14" x14ac:dyDescent="0.3">
      <c r="B14" s="2" t="s">
        <v>159</v>
      </c>
      <c r="C14" s="25" t="e">
        <f>#REF!</f>
        <v>#REF!</v>
      </c>
      <c r="D14" s="25" t="e">
        <f>#REF!</f>
        <v>#REF!</v>
      </c>
      <c r="E14" s="25" t="e">
        <f>#REF!</f>
        <v>#REF!</v>
      </c>
      <c r="F14" s="25" t="e">
        <f>#REF!</f>
        <v>#REF!</v>
      </c>
      <c r="G14" s="25" t="e">
        <f>#REF!</f>
        <v>#REF!</v>
      </c>
      <c r="H14" s="25" t="e">
        <f>#REF!</f>
        <v>#REF!</v>
      </c>
      <c r="I14" s="25" t="e">
        <f>#REF!</f>
        <v>#REF!</v>
      </c>
      <c r="J14" s="25" t="e">
        <f>#REF!</f>
        <v>#REF!</v>
      </c>
      <c r="K14" s="25" t="e">
        <f>#REF!</f>
        <v>#REF!</v>
      </c>
      <c r="L14" s="25" t="e">
        <f>#REF!</f>
        <v>#REF!</v>
      </c>
      <c r="M14" s="25" t="e">
        <f>#REF!</f>
        <v>#REF!</v>
      </c>
      <c r="N14" s="25" t="e">
        <f>#REF!</f>
        <v>#REF!</v>
      </c>
    </row>
    <row r="15" spans="1:14" x14ac:dyDescent="0.3">
      <c r="B15" s="2" t="s">
        <v>160</v>
      </c>
      <c r="C15" s="25" t="e">
        <f>#REF!</f>
        <v>#REF!</v>
      </c>
      <c r="D15" s="25" t="e">
        <f>#REF!</f>
        <v>#REF!</v>
      </c>
      <c r="E15" s="25" t="e">
        <f>#REF!</f>
        <v>#REF!</v>
      </c>
      <c r="F15" s="25" t="e">
        <f>#REF!</f>
        <v>#REF!</v>
      </c>
      <c r="G15" s="25" t="e">
        <f>#REF!</f>
        <v>#REF!</v>
      </c>
      <c r="H15" s="25" t="e">
        <f>#REF!</f>
        <v>#REF!</v>
      </c>
      <c r="I15" s="25" t="e">
        <f>#REF!</f>
        <v>#REF!</v>
      </c>
      <c r="J15" s="25" t="e">
        <f>#REF!</f>
        <v>#REF!</v>
      </c>
      <c r="K15" s="25" t="e">
        <f>#REF!</f>
        <v>#REF!</v>
      </c>
      <c r="L15" s="25" t="e">
        <f>#REF!</f>
        <v>#REF!</v>
      </c>
      <c r="M15" s="25" t="e">
        <f>#REF!</f>
        <v>#REF!</v>
      </c>
      <c r="N15" s="25" t="e">
        <f>#REF!</f>
        <v>#REF!</v>
      </c>
    </row>
    <row r="16" spans="1:14" x14ac:dyDescent="0.3">
      <c r="B16" s="2" t="s">
        <v>204</v>
      </c>
      <c r="C16" s="25" t="e">
        <f>#REF!</f>
        <v>#REF!</v>
      </c>
      <c r="D16" s="25" t="e">
        <f>#REF!</f>
        <v>#REF!</v>
      </c>
      <c r="E16" s="25" t="e">
        <f>#REF!</f>
        <v>#REF!</v>
      </c>
      <c r="F16" s="25" t="e">
        <f>#REF!</f>
        <v>#REF!</v>
      </c>
      <c r="G16" s="25" t="e">
        <f>#REF!</f>
        <v>#REF!</v>
      </c>
      <c r="H16" s="25" t="e">
        <f>#REF!</f>
        <v>#REF!</v>
      </c>
      <c r="I16" s="25" t="e">
        <f>#REF!</f>
        <v>#REF!</v>
      </c>
      <c r="J16" s="25" t="e">
        <f>#REF!</f>
        <v>#REF!</v>
      </c>
      <c r="K16" s="25" t="e">
        <f>#REF!</f>
        <v>#REF!</v>
      </c>
      <c r="L16" s="25" t="e">
        <f>#REF!</f>
        <v>#REF!</v>
      </c>
      <c r="M16" s="25" t="e">
        <f>#REF!</f>
        <v>#REF!</v>
      </c>
      <c r="N16" s="25" t="e">
        <f>#REF!</f>
        <v>#REF!</v>
      </c>
    </row>
    <row r="18" spans="1:14" x14ac:dyDescent="0.3">
      <c r="A18" s="51" t="s">
        <v>208</v>
      </c>
      <c r="B18" s="2" t="s">
        <v>203</v>
      </c>
      <c r="C18" s="25" t="e">
        <f>#REF!</f>
        <v>#REF!</v>
      </c>
      <c r="D18" s="25" t="e">
        <f>#REF!</f>
        <v>#REF!</v>
      </c>
      <c r="E18" s="25" t="e">
        <f>#REF!</f>
        <v>#REF!</v>
      </c>
      <c r="F18" s="25" t="e">
        <f>#REF!</f>
        <v>#REF!</v>
      </c>
      <c r="G18" s="25" t="e">
        <f>#REF!</f>
        <v>#REF!</v>
      </c>
      <c r="H18" s="25" t="e">
        <f>#REF!</f>
        <v>#REF!</v>
      </c>
      <c r="I18" s="25" t="e">
        <f>#REF!</f>
        <v>#REF!</v>
      </c>
      <c r="J18" s="25" t="e">
        <f>#REF!</f>
        <v>#REF!</v>
      </c>
      <c r="K18" s="25" t="e">
        <f>#REF!</f>
        <v>#REF!</v>
      </c>
      <c r="L18" s="25" t="e">
        <f>#REF!</f>
        <v>#REF!</v>
      </c>
      <c r="M18" s="25" t="e">
        <f>#REF!</f>
        <v>#REF!</v>
      </c>
      <c r="N18" s="25" t="e">
        <f>#REF!</f>
        <v>#REF!</v>
      </c>
    </row>
    <row r="19" spans="1:14" x14ac:dyDescent="0.3">
      <c r="B19" s="2" t="s">
        <v>158</v>
      </c>
      <c r="C19" s="25" t="e">
        <f>#REF!</f>
        <v>#REF!</v>
      </c>
      <c r="D19" s="25" t="e">
        <f>#REF!</f>
        <v>#REF!</v>
      </c>
      <c r="E19" s="25" t="e">
        <f>#REF!</f>
        <v>#REF!</v>
      </c>
      <c r="F19" s="25" t="e">
        <f>#REF!</f>
        <v>#REF!</v>
      </c>
      <c r="G19" s="25" t="e">
        <f>#REF!</f>
        <v>#REF!</v>
      </c>
      <c r="H19" s="25" t="e">
        <f>#REF!</f>
        <v>#REF!</v>
      </c>
      <c r="I19" s="25" t="e">
        <f>#REF!</f>
        <v>#REF!</v>
      </c>
      <c r="J19" s="25" t="e">
        <f>#REF!</f>
        <v>#REF!</v>
      </c>
      <c r="K19" s="25" t="e">
        <f>#REF!</f>
        <v>#REF!</v>
      </c>
      <c r="L19" s="25" t="e">
        <f>#REF!</f>
        <v>#REF!</v>
      </c>
      <c r="M19" s="25" t="e">
        <f>#REF!</f>
        <v>#REF!</v>
      </c>
      <c r="N19" s="25" t="e">
        <f>#REF!</f>
        <v>#REF!</v>
      </c>
    </row>
    <row r="20" spans="1:14" x14ac:dyDescent="0.3">
      <c r="B20" s="2" t="s">
        <v>159</v>
      </c>
      <c r="C20" s="25" t="e">
        <f>#REF!</f>
        <v>#REF!</v>
      </c>
      <c r="D20" s="25" t="e">
        <f>#REF!</f>
        <v>#REF!</v>
      </c>
      <c r="E20" s="25" t="e">
        <f>#REF!</f>
        <v>#REF!</v>
      </c>
      <c r="F20" s="25" t="e">
        <f>#REF!</f>
        <v>#REF!</v>
      </c>
      <c r="G20" s="25" t="e">
        <f>#REF!</f>
        <v>#REF!</v>
      </c>
      <c r="H20" s="25" t="e">
        <f>#REF!</f>
        <v>#REF!</v>
      </c>
      <c r="I20" s="25" t="e">
        <f>#REF!</f>
        <v>#REF!</v>
      </c>
      <c r="J20" s="25" t="e">
        <f>#REF!</f>
        <v>#REF!</v>
      </c>
      <c r="K20" s="25" t="e">
        <f>#REF!</f>
        <v>#REF!</v>
      </c>
      <c r="L20" s="25" t="e">
        <f>#REF!</f>
        <v>#REF!</v>
      </c>
      <c r="M20" s="25" t="e">
        <f>#REF!</f>
        <v>#REF!</v>
      </c>
      <c r="N20" s="25" t="e">
        <f>#REF!</f>
        <v>#REF!</v>
      </c>
    </row>
    <row r="21" spans="1:14" x14ac:dyDescent="0.3">
      <c r="B21" s="2" t="s">
        <v>160</v>
      </c>
      <c r="C21" s="25" t="e">
        <f>#REF!</f>
        <v>#REF!</v>
      </c>
      <c r="D21" s="25" t="e">
        <f>#REF!</f>
        <v>#REF!</v>
      </c>
      <c r="E21" s="25" t="e">
        <f>#REF!</f>
        <v>#REF!</v>
      </c>
      <c r="F21" s="25" t="e">
        <f>#REF!</f>
        <v>#REF!</v>
      </c>
      <c r="G21" s="25" t="e">
        <f>#REF!</f>
        <v>#REF!</v>
      </c>
      <c r="H21" s="25" t="e">
        <f>#REF!</f>
        <v>#REF!</v>
      </c>
      <c r="I21" s="25" t="e">
        <f>#REF!</f>
        <v>#REF!</v>
      </c>
      <c r="J21" s="25" t="e">
        <f>#REF!</f>
        <v>#REF!</v>
      </c>
      <c r="K21" s="25" t="e">
        <f>#REF!</f>
        <v>#REF!</v>
      </c>
      <c r="L21" s="25" t="e">
        <f>#REF!</f>
        <v>#REF!</v>
      </c>
      <c r="M21" s="25" t="e">
        <f>#REF!</f>
        <v>#REF!</v>
      </c>
      <c r="N21" s="25" t="e">
        <f>#REF!</f>
        <v>#REF!</v>
      </c>
    </row>
    <row r="22" spans="1:14" x14ac:dyDescent="0.3">
      <c r="B22" s="2" t="s">
        <v>204</v>
      </c>
      <c r="C22" s="25" t="e">
        <f>#REF!</f>
        <v>#REF!</v>
      </c>
      <c r="D22" s="25" t="e">
        <f>#REF!</f>
        <v>#REF!</v>
      </c>
      <c r="E22" s="25" t="e">
        <f>#REF!</f>
        <v>#REF!</v>
      </c>
      <c r="F22" s="25" t="e">
        <f>#REF!</f>
        <v>#REF!</v>
      </c>
      <c r="G22" s="25" t="e">
        <f>#REF!</f>
        <v>#REF!</v>
      </c>
      <c r="H22" s="25" t="e">
        <f>#REF!</f>
        <v>#REF!</v>
      </c>
      <c r="I22" s="25" t="e">
        <f>#REF!</f>
        <v>#REF!</v>
      </c>
      <c r="J22" s="25" t="e">
        <f>#REF!</f>
        <v>#REF!</v>
      </c>
      <c r="K22" s="25" t="e">
        <f>#REF!</f>
        <v>#REF!</v>
      </c>
      <c r="L22" s="25" t="e">
        <f>#REF!</f>
        <v>#REF!</v>
      </c>
      <c r="M22" s="25" t="e">
        <f>#REF!</f>
        <v>#REF!</v>
      </c>
      <c r="N22" s="25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96"/>
  <dimension ref="A1:H152"/>
  <sheetViews>
    <sheetView zoomScale="80" zoomScaleNormal="80" workbookViewId="0">
      <selection activeCell="H119" sqref="H119"/>
    </sheetView>
  </sheetViews>
  <sheetFormatPr defaultColWidth="9.140625" defaultRowHeight="16.5" x14ac:dyDescent="0.3"/>
  <cols>
    <col min="1" max="1" width="13" style="238" customWidth="1" collapsed="1"/>
    <col min="2" max="8" width="14" style="238" customWidth="1" collapsed="1"/>
    <col min="9" max="16384" width="9.140625" style="238"/>
  </cols>
  <sheetData>
    <row r="1" spans="1:8" ht="18" x14ac:dyDescent="0.3">
      <c r="A1" s="237" t="s">
        <v>209</v>
      </c>
    </row>
    <row r="2" spans="1:8" x14ac:dyDescent="0.3">
      <c r="A2" s="239" t="s">
        <v>247</v>
      </c>
    </row>
    <row r="4" spans="1:8" x14ac:dyDescent="0.3">
      <c r="A4" s="240" t="s">
        <v>211</v>
      </c>
      <c r="B4" s="240">
        <v>2017</v>
      </c>
    </row>
    <row r="5" spans="1:8" x14ac:dyDescent="0.3">
      <c r="A5" s="240" t="s">
        <v>212</v>
      </c>
      <c r="B5" s="240" t="s">
        <v>70</v>
      </c>
    </row>
    <row r="7" spans="1:8" ht="26.1" customHeight="1" x14ac:dyDescent="0.3">
      <c r="B7" s="241" t="s">
        <v>0</v>
      </c>
      <c r="C7" s="241" t="s">
        <v>1</v>
      </c>
      <c r="D7" s="241" t="s">
        <v>2</v>
      </c>
      <c r="E7" s="241" t="s">
        <v>3</v>
      </c>
      <c r="F7" s="241" t="s">
        <v>248</v>
      </c>
      <c r="G7" s="241" t="s">
        <v>213</v>
      </c>
      <c r="H7" s="241" t="s">
        <v>4</v>
      </c>
    </row>
    <row r="8" spans="1:8" ht="26.1" customHeight="1" x14ac:dyDescent="0.3">
      <c r="A8" s="242" t="s">
        <v>182</v>
      </c>
      <c r="B8" s="241" t="s">
        <v>214</v>
      </c>
      <c r="C8" s="241" t="s">
        <v>215</v>
      </c>
      <c r="D8" s="241" t="s">
        <v>216</v>
      </c>
      <c r="E8" s="241" t="s">
        <v>217</v>
      </c>
      <c r="F8" s="241" t="s">
        <v>249</v>
      </c>
      <c r="G8" s="241" t="s">
        <v>218</v>
      </c>
      <c r="H8" s="241" t="s">
        <v>219</v>
      </c>
    </row>
    <row r="9" spans="1:8" x14ac:dyDescent="0.3">
      <c r="A9" s="243" t="s">
        <v>220</v>
      </c>
      <c r="B9" s="244">
        <v>6057265</v>
      </c>
      <c r="C9" s="244">
        <v>593361</v>
      </c>
      <c r="D9" s="244">
        <v>353047</v>
      </c>
      <c r="E9" s="244">
        <v>210012</v>
      </c>
      <c r="F9" s="244">
        <v>6410312</v>
      </c>
      <c r="G9" s="244">
        <v>7003673</v>
      </c>
      <c r="H9" s="244">
        <v>7213685</v>
      </c>
    </row>
    <row r="10" spans="1:8" x14ac:dyDescent="0.3">
      <c r="A10" s="243" t="s">
        <v>99</v>
      </c>
      <c r="B10" s="244">
        <f>B33+B34</f>
        <v>7589024</v>
      </c>
      <c r="C10" s="244">
        <f t="shared" ref="C10:H10" si="0">C33+C34</f>
        <v>737328</v>
      </c>
      <c r="D10" s="244">
        <f t="shared" si="0"/>
        <v>389571</v>
      </c>
      <c r="E10" s="244">
        <f t="shared" si="0"/>
        <v>248349</v>
      </c>
      <c r="F10" s="244">
        <f t="shared" si="0"/>
        <v>7978595</v>
      </c>
      <c r="G10" s="244">
        <f t="shared" si="0"/>
        <v>8715923</v>
      </c>
      <c r="H10" s="244">
        <f t="shared" si="0"/>
        <v>8964272</v>
      </c>
    </row>
    <row r="11" spans="1:8" x14ac:dyDescent="0.3">
      <c r="A11" s="243" t="s">
        <v>100</v>
      </c>
      <c r="B11" s="244">
        <f>B35+B36</f>
        <v>7085401</v>
      </c>
      <c r="C11" s="244">
        <f t="shared" ref="C11:H11" si="1">C35+C36</f>
        <v>664086</v>
      </c>
      <c r="D11" s="244">
        <f t="shared" si="1"/>
        <v>353003</v>
      </c>
      <c r="E11" s="244">
        <f t="shared" si="1"/>
        <v>239079</v>
      </c>
      <c r="F11" s="244">
        <f t="shared" si="1"/>
        <v>7438404</v>
      </c>
      <c r="G11" s="244">
        <f t="shared" si="1"/>
        <v>8102490</v>
      </c>
      <c r="H11" s="244">
        <f t="shared" si="1"/>
        <v>8341569</v>
      </c>
    </row>
    <row r="12" spans="1:8" x14ac:dyDescent="0.3">
      <c r="A12" s="243" t="s">
        <v>101</v>
      </c>
      <c r="B12" s="244">
        <f>B37+B38</f>
        <v>7757304</v>
      </c>
      <c r="C12" s="244">
        <f t="shared" ref="C12:H12" si="2">C37+C38</f>
        <v>792119</v>
      </c>
      <c r="D12" s="244">
        <f t="shared" si="2"/>
        <v>432480</v>
      </c>
      <c r="E12" s="244">
        <f t="shared" si="2"/>
        <v>261144</v>
      </c>
      <c r="F12" s="244">
        <f t="shared" si="2"/>
        <v>8189784</v>
      </c>
      <c r="G12" s="244">
        <f t="shared" si="2"/>
        <v>8981903</v>
      </c>
      <c r="H12" s="244">
        <f t="shared" si="2"/>
        <v>9243047</v>
      </c>
    </row>
    <row r="13" spans="1:8" x14ac:dyDescent="0.3">
      <c r="A13" s="243" t="s">
        <v>102</v>
      </c>
      <c r="B13" s="244">
        <f>B39+B40</f>
        <v>6461954</v>
      </c>
      <c r="C13" s="244">
        <f t="shared" ref="C13:H13" si="3">C39+C40</f>
        <v>707897</v>
      </c>
      <c r="D13" s="244">
        <f t="shared" si="3"/>
        <v>394535</v>
      </c>
      <c r="E13" s="244">
        <f t="shared" si="3"/>
        <v>218591</v>
      </c>
      <c r="F13" s="244">
        <f t="shared" si="3"/>
        <v>6856489</v>
      </c>
      <c r="G13" s="244">
        <f t="shared" si="3"/>
        <v>7564386</v>
      </c>
      <c r="H13" s="244">
        <f t="shared" si="3"/>
        <v>7782977</v>
      </c>
    </row>
    <row r="14" spans="1:8" x14ac:dyDescent="0.3">
      <c r="A14" s="243" t="s">
        <v>55</v>
      </c>
      <c r="B14" s="244">
        <f>B41+B42</f>
        <v>5495181</v>
      </c>
      <c r="C14" s="244">
        <f t="shared" ref="C14:H14" si="4">C41+C42</f>
        <v>564596</v>
      </c>
      <c r="D14" s="244">
        <f t="shared" si="4"/>
        <v>356622</v>
      </c>
      <c r="E14" s="244">
        <f t="shared" si="4"/>
        <v>168262</v>
      </c>
      <c r="F14" s="244">
        <f t="shared" si="4"/>
        <v>5851803</v>
      </c>
      <c r="G14" s="244">
        <f t="shared" si="4"/>
        <v>6416399</v>
      </c>
      <c r="H14" s="244">
        <f t="shared" si="4"/>
        <v>6584661</v>
      </c>
    </row>
    <row r="15" spans="1:8" x14ac:dyDescent="0.3">
      <c r="A15" s="243" t="s">
        <v>56</v>
      </c>
      <c r="B15" s="244">
        <f>SUM(B44:B46)</f>
        <v>4535330</v>
      </c>
      <c r="C15" s="244">
        <f t="shared" ref="C15:H15" si="5">SUM(C44:C46)</f>
        <v>447971</v>
      </c>
      <c r="D15" s="244">
        <f t="shared" si="5"/>
        <v>286647</v>
      </c>
      <c r="E15" s="244">
        <f t="shared" si="5"/>
        <v>134713</v>
      </c>
      <c r="F15" s="244">
        <f t="shared" si="5"/>
        <v>4821977</v>
      </c>
      <c r="G15" s="244">
        <f t="shared" si="5"/>
        <v>5269948</v>
      </c>
      <c r="H15" s="244">
        <f t="shared" si="5"/>
        <v>5404661</v>
      </c>
    </row>
    <row r="16" spans="1:8" x14ac:dyDescent="0.3">
      <c r="A16" s="243" t="s">
        <v>250</v>
      </c>
      <c r="B16" s="244">
        <f>SUM(B9:B15)</f>
        <v>44981459</v>
      </c>
      <c r="C16" s="244">
        <f t="shared" ref="C16:H16" si="6">SUM(C9:C15)</f>
        <v>4507358</v>
      </c>
      <c r="D16" s="244">
        <f t="shared" si="6"/>
        <v>2565905</v>
      </c>
      <c r="E16" s="244">
        <f t="shared" si="6"/>
        <v>1480150</v>
      </c>
      <c r="F16" s="244">
        <f t="shared" si="6"/>
        <v>47547364</v>
      </c>
      <c r="G16" s="244">
        <f t="shared" si="6"/>
        <v>52054722</v>
      </c>
      <c r="H16" s="244">
        <f t="shared" si="6"/>
        <v>53534872</v>
      </c>
    </row>
    <row r="17" spans="1:8" x14ac:dyDescent="0.3">
      <c r="A17" s="243"/>
      <c r="B17" s="244"/>
      <c r="C17" s="244"/>
      <c r="D17" s="244"/>
      <c r="E17" s="244"/>
      <c r="F17" s="244"/>
      <c r="G17" s="244"/>
      <c r="H17" s="244"/>
    </row>
    <row r="18" spans="1:8" x14ac:dyDescent="0.3">
      <c r="A18" s="243" t="s">
        <v>251</v>
      </c>
      <c r="B18" s="244">
        <f>SUM(B30:B32)</f>
        <v>4828279</v>
      </c>
      <c r="C18" s="244">
        <f t="shared" ref="C18:H18" si="7">SUM(C30:C32)</f>
        <v>480748</v>
      </c>
      <c r="D18" s="244">
        <f t="shared" si="7"/>
        <v>284018</v>
      </c>
      <c r="E18" s="244">
        <f t="shared" si="7"/>
        <v>164293</v>
      </c>
      <c r="F18" s="244">
        <f t="shared" si="7"/>
        <v>5112297</v>
      </c>
      <c r="G18" s="244">
        <f t="shared" si="7"/>
        <v>5593045</v>
      </c>
      <c r="H18" s="244">
        <f t="shared" si="7"/>
        <v>5757338</v>
      </c>
    </row>
    <row r="19" spans="1:8" x14ac:dyDescent="0.3">
      <c r="A19" s="243" t="s">
        <v>252</v>
      </c>
      <c r="B19" s="244">
        <f>SUM(B31:B32)</f>
        <v>4183146</v>
      </c>
      <c r="C19" s="244">
        <f t="shared" ref="C19:H19" si="8">SUM(C31:C32)</f>
        <v>420983</v>
      </c>
      <c r="D19" s="244">
        <f t="shared" si="8"/>
        <v>247451</v>
      </c>
      <c r="E19" s="244">
        <f t="shared" si="8"/>
        <v>139913</v>
      </c>
      <c r="F19" s="244">
        <f t="shared" si="8"/>
        <v>4430597</v>
      </c>
      <c r="G19" s="244">
        <f t="shared" si="8"/>
        <v>4851580</v>
      </c>
      <c r="H19" s="244">
        <f t="shared" si="8"/>
        <v>4991493</v>
      </c>
    </row>
    <row r="20" spans="1:8" x14ac:dyDescent="0.3">
      <c r="A20" s="243" t="s">
        <v>253</v>
      </c>
      <c r="B20" s="244">
        <f>B18+SUM(B10:B15)</f>
        <v>43752473</v>
      </c>
      <c r="C20" s="244">
        <f t="shared" ref="C20:H20" si="9">C18+SUM(C10:C15)</f>
        <v>4394745</v>
      </c>
      <c r="D20" s="244">
        <f t="shared" si="9"/>
        <v>2496876</v>
      </c>
      <c r="E20" s="244">
        <f t="shared" si="9"/>
        <v>1434431</v>
      </c>
      <c r="F20" s="244">
        <f t="shared" si="9"/>
        <v>46249349</v>
      </c>
      <c r="G20" s="244">
        <f t="shared" si="9"/>
        <v>50644094</v>
      </c>
      <c r="H20" s="244">
        <f t="shared" si="9"/>
        <v>52078525</v>
      </c>
    </row>
    <row r="21" spans="1:8" x14ac:dyDescent="0.3">
      <c r="A21" s="243" t="s">
        <v>254</v>
      </c>
      <c r="B21" s="244">
        <f>B19+SUM(B10:B15)</f>
        <v>43107340</v>
      </c>
      <c r="C21" s="244">
        <f t="shared" ref="C21:H21" si="10">C19+SUM(C10:C15)</f>
        <v>4334980</v>
      </c>
      <c r="D21" s="244">
        <f t="shared" si="10"/>
        <v>2460309</v>
      </c>
      <c r="E21" s="244">
        <f t="shared" si="10"/>
        <v>1410051</v>
      </c>
      <c r="F21" s="244">
        <f t="shared" si="10"/>
        <v>45567649</v>
      </c>
      <c r="G21" s="244">
        <f t="shared" si="10"/>
        <v>49902629</v>
      </c>
      <c r="H21" s="244">
        <f t="shared" si="10"/>
        <v>51312680</v>
      </c>
    </row>
    <row r="22" spans="1:8" x14ac:dyDescent="0.3">
      <c r="A22" s="243" t="s">
        <v>255</v>
      </c>
      <c r="B22" s="244">
        <f>B19+SUM(B10:B13)</f>
        <v>33076829</v>
      </c>
      <c r="C22" s="244">
        <f t="shared" ref="C22:H22" si="11">C19+SUM(C10:C13)</f>
        <v>3322413</v>
      </c>
      <c r="D22" s="244">
        <f t="shared" si="11"/>
        <v>1817040</v>
      </c>
      <c r="E22" s="244">
        <f t="shared" si="11"/>
        <v>1107076</v>
      </c>
      <c r="F22" s="244">
        <f t="shared" si="11"/>
        <v>34893869</v>
      </c>
      <c r="G22" s="244">
        <f t="shared" si="11"/>
        <v>38216282</v>
      </c>
      <c r="H22" s="244">
        <f t="shared" si="11"/>
        <v>39323358</v>
      </c>
    </row>
    <row r="23" spans="1:8" x14ac:dyDescent="0.3">
      <c r="A23" s="243" t="s">
        <v>224</v>
      </c>
      <c r="B23" s="244">
        <f>SUM(B9:B11)</f>
        <v>20731690</v>
      </c>
      <c r="C23" s="244">
        <f t="shared" ref="C23:H23" si="12">SUM(C9:C11)</f>
        <v>1994775</v>
      </c>
      <c r="D23" s="244">
        <f t="shared" si="12"/>
        <v>1095621</v>
      </c>
      <c r="E23" s="244">
        <f t="shared" si="12"/>
        <v>697440</v>
      </c>
      <c r="F23" s="244">
        <f t="shared" si="12"/>
        <v>21827311</v>
      </c>
      <c r="G23" s="244">
        <f t="shared" si="12"/>
        <v>23822086</v>
      </c>
      <c r="H23" s="244">
        <f t="shared" si="12"/>
        <v>24519526</v>
      </c>
    </row>
    <row r="24" spans="1:8" x14ac:dyDescent="0.3">
      <c r="A24" s="243" t="s">
        <v>225</v>
      </c>
      <c r="B24" s="244">
        <f>SUM(B12:B13)</f>
        <v>14219258</v>
      </c>
      <c r="C24" s="244">
        <f t="shared" ref="C24:H24" si="13">SUM(C12:C13)</f>
        <v>1500016</v>
      </c>
      <c r="D24" s="244">
        <f t="shared" si="13"/>
        <v>827015</v>
      </c>
      <c r="E24" s="244">
        <f t="shared" si="13"/>
        <v>479735</v>
      </c>
      <c r="F24" s="244">
        <f t="shared" si="13"/>
        <v>15046273</v>
      </c>
      <c r="G24" s="244">
        <f t="shared" si="13"/>
        <v>16546289</v>
      </c>
      <c r="H24" s="244">
        <f t="shared" si="13"/>
        <v>17026024</v>
      </c>
    </row>
    <row r="25" spans="1:8" x14ac:dyDescent="0.3">
      <c r="A25" s="243" t="s">
        <v>256</v>
      </c>
      <c r="B25" s="244">
        <f>SUM(B30:B33)</f>
        <v>8659903</v>
      </c>
      <c r="C25" s="244">
        <f t="shared" ref="C25:H25" si="14">SUM(C30:C33)</f>
        <v>862996</v>
      </c>
      <c r="D25" s="244">
        <f t="shared" si="14"/>
        <v>488507</v>
      </c>
      <c r="E25" s="244">
        <f t="shared" si="14"/>
        <v>287920</v>
      </c>
      <c r="F25" s="244">
        <f t="shared" si="14"/>
        <v>9148410</v>
      </c>
      <c r="G25" s="244">
        <f t="shared" si="14"/>
        <v>10011406</v>
      </c>
      <c r="H25" s="244">
        <f t="shared" si="14"/>
        <v>10299326</v>
      </c>
    </row>
    <row r="26" spans="1:8" x14ac:dyDescent="0.3">
      <c r="A26" s="243" t="s">
        <v>257</v>
      </c>
      <c r="B26" s="244">
        <f>SUM(B34:B36)</f>
        <v>10842801</v>
      </c>
      <c r="C26" s="244">
        <f t="shared" ref="C26:H26" si="15">SUM(C34:C36)</f>
        <v>1019166</v>
      </c>
      <c r="D26" s="244">
        <f t="shared" si="15"/>
        <v>538085</v>
      </c>
      <c r="E26" s="244">
        <f t="shared" si="15"/>
        <v>363801</v>
      </c>
      <c r="F26" s="244">
        <f t="shared" si="15"/>
        <v>11380886</v>
      </c>
      <c r="G26" s="244">
        <f t="shared" si="15"/>
        <v>12400052</v>
      </c>
      <c r="H26" s="244">
        <f t="shared" si="15"/>
        <v>12763853</v>
      </c>
    </row>
    <row r="27" spans="1:8" x14ac:dyDescent="0.3">
      <c r="A27" s="243" t="s">
        <v>258</v>
      </c>
      <c r="B27" s="244">
        <f>SUM(B37:B39)</f>
        <v>11236338</v>
      </c>
      <c r="C27" s="244">
        <f t="shared" ref="C27:H27" si="16">SUM(C37:C39)</f>
        <v>1171005</v>
      </c>
      <c r="D27" s="244">
        <f t="shared" si="16"/>
        <v>640060</v>
      </c>
      <c r="E27" s="244">
        <f t="shared" si="16"/>
        <v>379957</v>
      </c>
      <c r="F27" s="244">
        <f t="shared" si="16"/>
        <v>11876398</v>
      </c>
      <c r="G27" s="244">
        <f t="shared" si="16"/>
        <v>13047403</v>
      </c>
      <c r="H27" s="244">
        <f t="shared" si="16"/>
        <v>13427360</v>
      </c>
    </row>
    <row r="28" spans="1:8" x14ac:dyDescent="0.3">
      <c r="A28" s="243" t="s">
        <v>259</v>
      </c>
      <c r="B28" s="244">
        <f>SUM(B40:B43)</f>
        <v>8875077</v>
      </c>
      <c r="C28" s="244">
        <f t="shared" ref="C28:H28" si="17">SUM(C40:C43)</f>
        <v>934940</v>
      </c>
      <c r="D28" s="244">
        <f t="shared" si="17"/>
        <v>570320</v>
      </c>
      <c r="E28" s="244">
        <f t="shared" si="17"/>
        <v>281076</v>
      </c>
      <c r="F28" s="244">
        <f t="shared" si="17"/>
        <v>9445397</v>
      </c>
      <c r="G28" s="244">
        <f t="shared" si="17"/>
        <v>10380337</v>
      </c>
      <c r="H28" s="244">
        <f t="shared" si="17"/>
        <v>10661413</v>
      </c>
    </row>
    <row r="30" spans="1:8" s="1" customFormat="1" ht="15" x14ac:dyDescent="0.25">
      <c r="A30" s="253" t="s">
        <v>229</v>
      </c>
      <c r="B30" s="254">
        <v>645133</v>
      </c>
      <c r="C30" s="254">
        <v>59765</v>
      </c>
      <c r="D30" s="254">
        <v>36567</v>
      </c>
      <c r="E30" s="254">
        <v>24380</v>
      </c>
      <c r="F30" s="254">
        <v>681700</v>
      </c>
      <c r="G30" s="254">
        <v>741465</v>
      </c>
      <c r="H30" s="254">
        <v>765845</v>
      </c>
    </row>
    <row r="31" spans="1:8" s="1" customFormat="1" ht="15" x14ac:dyDescent="0.25">
      <c r="A31" s="253" t="s">
        <v>230</v>
      </c>
      <c r="B31" s="254">
        <v>657005</v>
      </c>
      <c r="C31" s="254">
        <v>64374</v>
      </c>
      <c r="D31" s="254">
        <v>39625</v>
      </c>
      <c r="E31" s="254">
        <v>23255</v>
      </c>
      <c r="F31" s="254">
        <v>696630</v>
      </c>
      <c r="G31" s="254">
        <v>761004</v>
      </c>
      <c r="H31" s="254">
        <v>784259</v>
      </c>
    </row>
    <row r="32" spans="1:8" s="1" customFormat="1" ht="15" x14ac:dyDescent="0.25">
      <c r="A32" s="253" t="s">
        <v>231</v>
      </c>
      <c r="B32" s="254">
        <v>3526141</v>
      </c>
      <c r="C32" s="254">
        <v>356609</v>
      </c>
      <c r="D32" s="254">
        <v>207826</v>
      </c>
      <c r="E32" s="254">
        <v>116658</v>
      </c>
      <c r="F32" s="254">
        <v>3733967</v>
      </c>
      <c r="G32" s="254">
        <v>4090576</v>
      </c>
      <c r="H32" s="254">
        <v>4207234</v>
      </c>
    </row>
    <row r="33" spans="1:8" x14ac:dyDescent="0.3">
      <c r="A33" s="243" t="s">
        <v>232</v>
      </c>
      <c r="B33" s="244">
        <v>3831624</v>
      </c>
      <c r="C33" s="244">
        <v>382248</v>
      </c>
      <c r="D33" s="244">
        <v>204489</v>
      </c>
      <c r="E33" s="244">
        <v>123627</v>
      </c>
      <c r="F33" s="244">
        <v>4036113</v>
      </c>
      <c r="G33" s="244">
        <v>4418361</v>
      </c>
      <c r="H33" s="244">
        <v>4541988</v>
      </c>
    </row>
    <row r="34" spans="1:8" x14ac:dyDescent="0.3">
      <c r="A34" s="243" t="s">
        <v>233</v>
      </c>
      <c r="B34" s="244">
        <v>3757400</v>
      </c>
      <c r="C34" s="244">
        <v>355080</v>
      </c>
      <c r="D34" s="244">
        <v>185082</v>
      </c>
      <c r="E34" s="244">
        <v>124722</v>
      </c>
      <c r="F34" s="244">
        <v>3942482</v>
      </c>
      <c r="G34" s="244">
        <v>4297562</v>
      </c>
      <c r="H34" s="244">
        <v>4422284</v>
      </c>
    </row>
    <row r="35" spans="1:8" x14ac:dyDescent="0.3">
      <c r="A35" s="243" t="s">
        <v>234</v>
      </c>
      <c r="B35" s="244">
        <v>3642643</v>
      </c>
      <c r="C35" s="244">
        <v>339053</v>
      </c>
      <c r="D35" s="244">
        <v>179085</v>
      </c>
      <c r="E35" s="244">
        <v>121421</v>
      </c>
      <c r="F35" s="244">
        <v>3821728</v>
      </c>
      <c r="G35" s="244">
        <v>4160781</v>
      </c>
      <c r="H35" s="244">
        <v>4282202</v>
      </c>
    </row>
    <row r="36" spans="1:8" x14ac:dyDescent="0.3">
      <c r="A36" s="243" t="s">
        <v>235</v>
      </c>
      <c r="B36" s="244">
        <v>3442758</v>
      </c>
      <c r="C36" s="244">
        <v>325033</v>
      </c>
      <c r="D36" s="244">
        <v>173918</v>
      </c>
      <c r="E36" s="244">
        <v>117658</v>
      </c>
      <c r="F36" s="244">
        <v>3616676</v>
      </c>
      <c r="G36" s="244">
        <v>3941709</v>
      </c>
      <c r="H36" s="244">
        <v>4059367</v>
      </c>
    </row>
    <row r="37" spans="1:8" x14ac:dyDescent="0.3">
      <c r="A37" s="243" t="s">
        <v>236</v>
      </c>
      <c r="B37" s="244">
        <v>3850108</v>
      </c>
      <c r="C37" s="244">
        <v>385070</v>
      </c>
      <c r="D37" s="244">
        <v>210431</v>
      </c>
      <c r="E37" s="244">
        <v>129322</v>
      </c>
      <c r="F37" s="244">
        <v>4060539</v>
      </c>
      <c r="G37" s="244">
        <v>4445609</v>
      </c>
      <c r="H37" s="244">
        <v>4574931</v>
      </c>
    </row>
    <row r="38" spans="1:8" x14ac:dyDescent="0.3">
      <c r="A38" s="243" t="s">
        <v>237</v>
      </c>
      <c r="B38" s="244">
        <v>3907196</v>
      </c>
      <c r="C38" s="244">
        <v>407049</v>
      </c>
      <c r="D38" s="244">
        <v>222049</v>
      </c>
      <c r="E38" s="244">
        <v>131822</v>
      </c>
      <c r="F38" s="244">
        <v>4129245</v>
      </c>
      <c r="G38" s="244">
        <v>4536294</v>
      </c>
      <c r="H38" s="244">
        <v>4668116</v>
      </c>
    </row>
    <row r="39" spans="1:8" x14ac:dyDescent="0.3">
      <c r="A39" s="243" t="s">
        <v>238</v>
      </c>
      <c r="B39" s="244">
        <v>3479034</v>
      </c>
      <c r="C39" s="244">
        <v>378886</v>
      </c>
      <c r="D39" s="244">
        <v>207580</v>
      </c>
      <c r="E39" s="244">
        <v>118813</v>
      </c>
      <c r="F39" s="244">
        <v>3686614</v>
      </c>
      <c r="G39" s="244">
        <v>4065500</v>
      </c>
      <c r="H39" s="244">
        <v>4184313</v>
      </c>
    </row>
    <row r="40" spans="1:8" x14ac:dyDescent="0.3">
      <c r="A40" s="243" t="s">
        <v>239</v>
      </c>
      <c r="B40" s="244">
        <v>2982920</v>
      </c>
      <c r="C40" s="244">
        <v>329011</v>
      </c>
      <c r="D40" s="244">
        <v>186955</v>
      </c>
      <c r="E40" s="244">
        <v>99778</v>
      </c>
      <c r="F40" s="244">
        <v>3169875</v>
      </c>
      <c r="G40" s="244">
        <v>3498886</v>
      </c>
      <c r="H40" s="244">
        <v>3598664</v>
      </c>
    </row>
    <row r="41" spans="1:8" x14ac:dyDescent="0.3">
      <c r="A41" s="243" t="s">
        <v>240</v>
      </c>
      <c r="B41" s="244">
        <v>2890646</v>
      </c>
      <c r="C41" s="244">
        <v>305066</v>
      </c>
      <c r="D41" s="244">
        <v>188902</v>
      </c>
      <c r="E41" s="244">
        <v>88984</v>
      </c>
      <c r="F41" s="244">
        <v>3079548</v>
      </c>
      <c r="G41" s="244">
        <v>3384614</v>
      </c>
      <c r="H41" s="244">
        <v>3473598</v>
      </c>
    </row>
    <row r="42" spans="1:8" x14ac:dyDescent="0.3">
      <c r="A42" s="243" t="s">
        <v>241</v>
      </c>
      <c r="B42" s="244">
        <v>2604535</v>
      </c>
      <c r="C42" s="244">
        <v>259530</v>
      </c>
      <c r="D42" s="244">
        <v>167720</v>
      </c>
      <c r="E42" s="244">
        <v>79278</v>
      </c>
      <c r="F42" s="244">
        <v>2772255</v>
      </c>
      <c r="G42" s="244">
        <v>3031785</v>
      </c>
      <c r="H42" s="244">
        <v>3111063</v>
      </c>
    </row>
    <row r="43" spans="1:8" s="1" customFormat="1" ht="15" x14ac:dyDescent="0.25">
      <c r="A43" s="253" t="s">
        <v>260</v>
      </c>
      <c r="B43" s="254">
        <v>396976</v>
      </c>
      <c r="C43" s="254">
        <v>41333</v>
      </c>
      <c r="D43" s="254">
        <v>26743</v>
      </c>
      <c r="E43" s="254">
        <v>13036</v>
      </c>
      <c r="F43" s="254">
        <v>423719</v>
      </c>
      <c r="G43" s="254">
        <v>465052</v>
      </c>
      <c r="H43" s="254">
        <v>478088</v>
      </c>
    </row>
    <row r="44" spans="1:8" x14ac:dyDescent="0.3">
      <c r="A44" s="243" t="s">
        <v>242</v>
      </c>
      <c r="B44" s="244">
        <v>1813420</v>
      </c>
      <c r="C44" s="244">
        <v>188262</v>
      </c>
      <c r="D44" s="244">
        <v>118457</v>
      </c>
      <c r="E44" s="244">
        <v>56798</v>
      </c>
      <c r="F44" s="244">
        <v>1931877</v>
      </c>
      <c r="G44" s="244">
        <v>2120139</v>
      </c>
      <c r="H44" s="244">
        <v>2176937</v>
      </c>
    </row>
    <row r="45" spans="1:8" x14ac:dyDescent="0.3">
      <c r="A45" s="243" t="s">
        <v>243</v>
      </c>
      <c r="B45" s="244">
        <v>1369854</v>
      </c>
      <c r="C45" s="244">
        <v>137893</v>
      </c>
      <c r="D45" s="244">
        <v>86613</v>
      </c>
      <c r="E45" s="244">
        <v>40761</v>
      </c>
      <c r="F45" s="244">
        <v>1456467</v>
      </c>
      <c r="G45" s="244">
        <v>1594360</v>
      </c>
      <c r="H45" s="244">
        <v>1635121</v>
      </c>
    </row>
    <row r="46" spans="1:8" x14ac:dyDescent="0.3">
      <c r="A46" s="243" t="s">
        <v>244</v>
      </c>
      <c r="B46" s="244">
        <v>1352056</v>
      </c>
      <c r="C46" s="244">
        <v>121816</v>
      </c>
      <c r="D46" s="244">
        <v>81577</v>
      </c>
      <c r="E46" s="244">
        <v>37154</v>
      </c>
      <c r="F46" s="244">
        <v>1433633</v>
      </c>
      <c r="G46" s="244">
        <v>1555449</v>
      </c>
      <c r="H46" s="244">
        <v>1592603</v>
      </c>
    </row>
    <row r="47" spans="1:8" x14ac:dyDescent="0.3">
      <c r="A47" s="243"/>
      <c r="B47" s="244"/>
      <c r="C47" s="244"/>
      <c r="D47" s="244"/>
      <c r="E47" s="244"/>
      <c r="F47" s="244"/>
      <c r="G47" s="244"/>
      <c r="H47" s="244"/>
    </row>
    <row r="48" spans="1:8" x14ac:dyDescent="0.3">
      <c r="A48" s="243" t="s">
        <v>226</v>
      </c>
      <c r="B48" s="244">
        <v>10030511</v>
      </c>
      <c r="C48" s="244">
        <v>1012567</v>
      </c>
      <c r="D48" s="244">
        <v>643269</v>
      </c>
      <c r="E48" s="244">
        <v>302975</v>
      </c>
      <c r="F48" s="244">
        <v>10673780</v>
      </c>
      <c r="G48" s="244">
        <v>11686347</v>
      </c>
      <c r="H48" s="244">
        <v>11989322</v>
      </c>
    </row>
    <row r="49" spans="1:8" x14ac:dyDescent="0.3">
      <c r="A49" s="243" t="s">
        <v>221</v>
      </c>
      <c r="B49" s="244">
        <v>55619430</v>
      </c>
      <c r="C49" s="244">
        <v>5424800</v>
      </c>
      <c r="D49" s="244">
        <v>3125165</v>
      </c>
      <c r="E49" s="244">
        <v>1870834</v>
      </c>
      <c r="F49" s="244">
        <v>58744595</v>
      </c>
      <c r="G49" s="244">
        <v>64169395</v>
      </c>
      <c r="H49" s="244">
        <v>66040229</v>
      </c>
    </row>
    <row r="52" spans="1:8" ht="18" x14ac:dyDescent="0.3">
      <c r="A52" s="237" t="s">
        <v>209</v>
      </c>
    </row>
    <row r="53" spans="1:8" x14ac:dyDescent="0.3">
      <c r="A53" s="239" t="s">
        <v>247</v>
      </c>
    </row>
    <row r="55" spans="1:8" x14ac:dyDescent="0.3">
      <c r="A55" s="240" t="s">
        <v>211</v>
      </c>
      <c r="B55" s="240">
        <v>2017</v>
      </c>
    </row>
    <row r="56" spans="1:8" x14ac:dyDescent="0.3">
      <c r="A56" s="240" t="s">
        <v>212</v>
      </c>
      <c r="B56" s="240" t="s">
        <v>245</v>
      </c>
    </row>
    <row r="58" spans="1:8" ht="26.1" customHeight="1" x14ac:dyDescent="0.3">
      <c r="B58" s="241" t="s">
        <v>0</v>
      </c>
      <c r="C58" s="241" t="s">
        <v>1</v>
      </c>
      <c r="D58" s="241" t="s">
        <v>2</v>
      </c>
      <c r="E58" s="241" t="s">
        <v>3</v>
      </c>
      <c r="F58" s="241" t="s">
        <v>248</v>
      </c>
      <c r="G58" s="241" t="s">
        <v>213</v>
      </c>
      <c r="H58" s="241" t="s">
        <v>4</v>
      </c>
    </row>
    <row r="59" spans="1:8" ht="26.1" customHeight="1" x14ac:dyDescent="0.3">
      <c r="A59" s="242" t="s">
        <v>182</v>
      </c>
      <c r="B59" s="241" t="s">
        <v>214</v>
      </c>
      <c r="C59" s="241" t="s">
        <v>215</v>
      </c>
      <c r="D59" s="241" t="s">
        <v>216</v>
      </c>
      <c r="E59" s="241" t="s">
        <v>217</v>
      </c>
      <c r="F59" s="241" t="s">
        <v>249</v>
      </c>
      <c r="G59" s="241" t="s">
        <v>218</v>
      </c>
      <c r="H59" s="241" t="s">
        <v>219</v>
      </c>
    </row>
    <row r="60" spans="1:8" x14ac:dyDescent="0.3">
      <c r="A60" s="243" t="s">
        <v>220</v>
      </c>
      <c r="B60" s="244">
        <v>3109567</v>
      </c>
      <c r="C60" s="244">
        <v>300239</v>
      </c>
      <c r="D60" s="244">
        <v>183939</v>
      </c>
      <c r="E60" s="244">
        <v>108441</v>
      </c>
      <c r="F60" s="244">
        <v>3293506</v>
      </c>
      <c r="G60" s="244">
        <v>3593745</v>
      </c>
      <c r="H60" s="244">
        <v>3702186</v>
      </c>
    </row>
    <row r="61" spans="1:8" x14ac:dyDescent="0.3">
      <c r="A61" s="243" t="s">
        <v>99</v>
      </c>
      <c r="B61" s="244">
        <f>B84+B85</f>
        <v>3813211</v>
      </c>
      <c r="C61" s="244">
        <f t="shared" ref="C61:H61" si="18">C84+C85</f>
        <v>364866</v>
      </c>
      <c r="D61" s="244">
        <f t="shared" si="18"/>
        <v>196599</v>
      </c>
      <c r="E61" s="244">
        <f t="shared" si="18"/>
        <v>123044</v>
      </c>
      <c r="F61" s="244">
        <f t="shared" si="18"/>
        <v>4009810</v>
      </c>
      <c r="G61" s="244">
        <f t="shared" si="18"/>
        <v>4374676</v>
      </c>
      <c r="H61" s="244">
        <f t="shared" si="18"/>
        <v>4497720</v>
      </c>
    </row>
    <row r="62" spans="1:8" x14ac:dyDescent="0.3">
      <c r="A62" s="243" t="s">
        <v>100</v>
      </c>
      <c r="B62" s="244">
        <f>B86+B87</f>
        <v>3523851</v>
      </c>
      <c r="C62" s="244">
        <f t="shared" ref="C62:H62" si="19">C86+C87</f>
        <v>325699</v>
      </c>
      <c r="D62" s="244">
        <f t="shared" si="19"/>
        <v>174139</v>
      </c>
      <c r="E62" s="244">
        <f t="shared" si="19"/>
        <v>116111</v>
      </c>
      <c r="F62" s="244">
        <f t="shared" si="19"/>
        <v>3697990</v>
      </c>
      <c r="G62" s="244">
        <f t="shared" si="19"/>
        <v>4023689</v>
      </c>
      <c r="H62" s="244">
        <f t="shared" si="19"/>
        <v>4139800</v>
      </c>
    </row>
    <row r="63" spans="1:8" x14ac:dyDescent="0.3">
      <c r="A63" s="243" t="s">
        <v>101</v>
      </c>
      <c r="B63" s="244">
        <f>B88+B89</f>
        <v>3831721</v>
      </c>
      <c r="C63" s="244">
        <f t="shared" ref="C63:H63" si="20">C88+C89</f>
        <v>382838</v>
      </c>
      <c r="D63" s="244">
        <f t="shared" si="20"/>
        <v>211004</v>
      </c>
      <c r="E63" s="244">
        <f t="shared" si="20"/>
        <v>127995</v>
      </c>
      <c r="F63" s="244">
        <f t="shared" si="20"/>
        <v>4042725</v>
      </c>
      <c r="G63" s="244">
        <f t="shared" si="20"/>
        <v>4425563</v>
      </c>
      <c r="H63" s="244">
        <f t="shared" si="20"/>
        <v>4553558</v>
      </c>
    </row>
    <row r="64" spans="1:8" x14ac:dyDescent="0.3">
      <c r="A64" s="243" t="s">
        <v>102</v>
      </c>
      <c r="B64" s="244">
        <f>B90+B91</f>
        <v>3182351</v>
      </c>
      <c r="C64" s="244">
        <f t="shared" ref="C64:H64" si="21">C90+C91</f>
        <v>344545</v>
      </c>
      <c r="D64" s="244">
        <f t="shared" si="21"/>
        <v>192471</v>
      </c>
      <c r="E64" s="244">
        <f t="shared" si="21"/>
        <v>107908</v>
      </c>
      <c r="F64" s="244">
        <f t="shared" si="21"/>
        <v>3374822</v>
      </c>
      <c r="G64" s="244">
        <f t="shared" si="21"/>
        <v>3719367</v>
      </c>
      <c r="H64" s="244">
        <f t="shared" si="21"/>
        <v>3827275</v>
      </c>
    </row>
    <row r="65" spans="1:8" x14ac:dyDescent="0.3">
      <c r="A65" s="243" t="s">
        <v>55</v>
      </c>
      <c r="B65" s="244">
        <f>B92+B93</f>
        <v>2646091</v>
      </c>
      <c r="C65" s="244">
        <f t="shared" ref="C65:H65" si="22">C92+C93</f>
        <v>269726</v>
      </c>
      <c r="D65" s="244">
        <f t="shared" si="22"/>
        <v>173207</v>
      </c>
      <c r="E65" s="244">
        <f t="shared" si="22"/>
        <v>80916</v>
      </c>
      <c r="F65" s="244">
        <f t="shared" si="22"/>
        <v>2819298</v>
      </c>
      <c r="G65" s="244">
        <f t="shared" si="22"/>
        <v>3089024</v>
      </c>
      <c r="H65" s="244">
        <f t="shared" si="22"/>
        <v>3169940</v>
      </c>
    </row>
    <row r="66" spans="1:8" x14ac:dyDescent="0.3">
      <c r="A66" s="243" t="s">
        <v>56</v>
      </c>
      <c r="B66" s="244">
        <f>SUM(B95:B97)</f>
        <v>1923381</v>
      </c>
      <c r="C66" s="244">
        <f t="shared" ref="C66:H66" si="23">SUM(C95:C97)</f>
        <v>182495</v>
      </c>
      <c r="D66" s="244">
        <f t="shared" si="23"/>
        <v>122338</v>
      </c>
      <c r="E66" s="244">
        <f t="shared" si="23"/>
        <v>55559</v>
      </c>
      <c r="F66" s="244">
        <f t="shared" si="23"/>
        <v>2045719</v>
      </c>
      <c r="G66" s="244">
        <f t="shared" si="23"/>
        <v>2228214</v>
      </c>
      <c r="H66" s="244">
        <f t="shared" si="23"/>
        <v>2283773</v>
      </c>
    </row>
    <row r="67" spans="1:8" x14ac:dyDescent="0.3">
      <c r="A67" s="243" t="s">
        <v>250</v>
      </c>
      <c r="B67" s="244">
        <f>SUM(B60:B66)</f>
        <v>22030173</v>
      </c>
      <c r="C67" s="244">
        <f t="shared" ref="C67:H67" si="24">SUM(C60:C66)</f>
        <v>2170408</v>
      </c>
      <c r="D67" s="244">
        <f t="shared" si="24"/>
        <v>1253697</v>
      </c>
      <c r="E67" s="244">
        <f t="shared" si="24"/>
        <v>719974</v>
      </c>
      <c r="F67" s="244">
        <f t="shared" si="24"/>
        <v>23283870</v>
      </c>
      <c r="G67" s="244">
        <f t="shared" si="24"/>
        <v>25454278</v>
      </c>
      <c r="H67" s="244">
        <f t="shared" si="24"/>
        <v>26174252</v>
      </c>
    </row>
    <row r="68" spans="1:8" x14ac:dyDescent="0.3">
      <c r="A68" s="243"/>
      <c r="B68" s="244"/>
      <c r="C68" s="244"/>
      <c r="D68" s="244"/>
      <c r="E68" s="244"/>
      <c r="F68" s="244"/>
      <c r="G68" s="244"/>
      <c r="H68" s="244"/>
    </row>
    <row r="69" spans="1:8" x14ac:dyDescent="0.3">
      <c r="A69" s="243" t="s">
        <v>251</v>
      </c>
      <c r="B69" s="244">
        <f>SUM(B81:B83)</f>
        <v>2479005</v>
      </c>
      <c r="C69" s="244">
        <f t="shared" ref="C69:H69" si="25">SUM(C81:C83)</f>
        <v>242526</v>
      </c>
      <c r="D69" s="244">
        <f t="shared" si="25"/>
        <v>148154</v>
      </c>
      <c r="E69" s="244">
        <f t="shared" si="25"/>
        <v>84828</v>
      </c>
      <c r="F69" s="244">
        <f t="shared" si="25"/>
        <v>2627159</v>
      </c>
      <c r="G69" s="244">
        <f t="shared" si="25"/>
        <v>2869685</v>
      </c>
      <c r="H69" s="244">
        <f t="shared" si="25"/>
        <v>2954513</v>
      </c>
    </row>
    <row r="70" spans="1:8" x14ac:dyDescent="0.3">
      <c r="A70" s="243" t="s">
        <v>252</v>
      </c>
      <c r="B70" s="244">
        <f>SUM(B82:B83)</f>
        <v>2147609</v>
      </c>
      <c r="C70" s="244">
        <f t="shared" ref="C70:H70" si="26">SUM(C82:C83)</f>
        <v>211835</v>
      </c>
      <c r="D70" s="244">
        <f t="shared" si="26"/>
        <v>129349</v>
      </c>
      <c r="E70" s="244">
        <f t="shared" si="26"/>
        <v>72340</v>
      </c>
      <c r="F70" s="244">
        <f t="shared" si="26"/>
        <v>2276958</v>
      </c>
      <c r="G70" s="244">
        <f t="shared" si="26"/>
        <v>2488793</v>
      </c>
      <c r="H70" s="244">
        <f t="shared" si="26"/>
        <v>2561133</v>
      </c>
    </row>
    <row r="71" spans="1:8" x14ac:dyDescent="0.3">
      <c r="A71" s="243" t="s">
        <v>253</v>
      </c>
      <c r="B71" s="244">
        <f>B69+SUM(B61:B66)</f>
        <v>21399611</v>
      </c>
      <c r="C71" s="244">
        <f t="shared" ref="C71:H71" si="27">C69+SUM(C61:C66)</f>
        <v>2112695</v>
      </c>
      <c r="D71" s="244">
        <f t="shared" si="27"/>
        <v>1217912</v>
      </c>
      <c r="E71" s="244">
        <f t="shared" si="27"/>
        <v>696361</v>
      </c>
      <c r="F71" s="244">
        <f t="shared" si="27"/>
        <v>22617523</v>
      </c>
      <c r="G71" s="244">
        <f t="shared" si="27"/>
        <v>24730218</v>
      </c>
      <c r="H71" s="244">
        <f t="shared" si="27"/>
        <v>25426579</v>
      </c>
    </row>
    <row r="72" spans="1:8" x14ac:dyDescent="0.3">
      <c r="A72" s="243" t="s">
        <v>254</v>
      </c>
      <c r="B72" s="244">
        <f t="shared" ref="B72:H72" si="28">B70+SUM(B61:B66)</f>
        <v>21068215</v>
      </c>
      <c r="C72" s="244">
        <f t="shared" si="28"/>
        <v>2082004</v>
      </c>
      <c r="D72" s="244">
        <f t="shared" si="28"/>
        <v>1199107</v>
      </c>
      <c r="E72" s="244">
        <f t="shared" si="28"/>
        <v>683873</v>
      </c>
      <c r="F72" s="244">
        <f t="shared" si="28"/>
        <v>22267322</v>
      </c>
      <c r="G72" s="244">
        <f t="shared" si="28"/>
        <v>24349326</v>
      </c>
      <c r="H72" s="244">
        <f t="shared" si="28"/>
        <v>25033199</v>
      </c>
    </row>
    <row r="73" spans="1:8" x14ac:dyDescent="0.3">
      <c r="A73" s="243" t="s">
        <v>255</v>
      </c>
      <c r="B73" s="244">
        <f t="shared" ref="B73:H73" si="29">B70+SUM(B61:B64)</f>
        <v>16498743</v>
      </c>
      <c r="C73" s="244">
        <f t="shared" si="29"/>
        <v>1629783</v>
      </c>
      <c r="D73" s="244">
        <f t="shared" si="29"/>
        <v>903562</v>
      </c>
      <c r="E73" s="244">
        <f t="shared" si="29"/>
        <v>547398</v>
      </c>
      <c r="F73" s="244">
        <f t="shared" si="29"/>
        <v>17402305</v>
      </c>
      <c r="G73" s="244">
        <f t="shared" si="29"/>
        <v>19032088</v>
      </c>
      <c r="H73" s="244">
        <f t="shared" si="29"/>
        <v>19579486</v>
      </c>
    </row>
    <row r="74" spans="1:8" x14ac:dyDescent="0.3">
      <c r="A74" s="243" t="s">
        <v>224</v>
      </c>
      <c r="B74" s="244">
        <f t="shared" ref="B74:H74" si="30">SUM(B60:B62)</f>
        <v>10446629</v>
      </c>
      <c r="C74" s="244">
        <f t="shared" si="30"/>
        <v>990804</v>
      </c>
      <c r="D74" s="244">
        <f t="shared" si="30"/>
        <v>554677</v>
      </c>
      <c r="E74" s="244">
        <f t="shared" si="30"/>
        <v>347596</v>
      </c>
      <c r="F74" s="244">
        <f t="shared" si="30"/>
        <v>11001306</v>
      </c>
      <c r="G74" s="244">
        <f t="shared" si="30"/>
        <v>11992110</v>
      </c>
      <c r="H74" s="244">
        <f t="shared" si="30"/>
        <v>12339706</v>
      </c>
    </row>
    <row r="75" spans="1:8" x14ac:dyDescent="0.3">
      <c r="A75" s="243" t="s">
        <v>225</v>
      </c>
      <c r="B75" s="244">
        <f>SUM(B63:B64)</f>
        <v>7014072</v>
      </c>
      <c r="C75" s="244">
        <f t="shared" ref="C75:H75" si="31">SUM(C63:C64)</f>
        <v>727383</v>
      </c>
      <c r="D75" s="244">
        <f t="shared" si="31"/>
        <v>403475</v>
      </c>
      <c r="E75" s="244">
        <f t="shared" si="31"/>
        <v>235903</v>
      </c>
      <c r="F75" s="244">
        <f t="shared" si="31"/>
        <v>7417547</v>
      </c>
      <c r="G75" s="244">
        <f t="shared" si="31"/>
        <v>8144930</v>
      </c>
      <c r="H75" s="244">
        <f t="shared" si="31"/>
        <v>8380833</v>
      </c>
    </row>
    <row r="76" spans="1:8" x14ac:dyDescent="0.3">
      <c r="A76" s="243" t="s">
        <v>256</v>
      </c>
      <c r="B76" s="244">
        <f>SUM(B81:B84)</f>
        <v>4417336</v>
      </c>
      <c r="C76" s="244">
        <f t="shared" ref="C76:H76" si="32">SUM(C81:C84)</f>
        <v>432902</v>
      </c>
      <c r="D76" s="244">
        <f t="shared" si="32"/>
        <v>252255</v>
      </c>
      <c r="E76" s="244">
        <f t="shared" si="32"/>
        <v>146488</v>
      </c>
      <c r="F76" s="244">
        <f t="shared" si="32"/>
        <v>4669591</v>
      </c>
      <c r="G76" s="244">
        <f t="shared" si="32"/>
        <v>5102493</v>
      </c>
      <c r="H76" s="244">
        <f t="shared" si="32"/>
        <v>5248981</v>
      </c>
    </row>
    <row r="77" spans="1:8" x14ac:dyDescent="0.3">
      <c r="A77" s="243" t="s">
        <v>257</v>
      </c>
      <c r="B77" s="244">
        <f>SUM(B85:B87)</f>
        <v>5398731</v>
      </c>
      <c r="C77" s="244">
        <f t="shared" ref="C77:H77" si="33">SUM(C85:C87)</f>
        <v>500189</v>
      </c>
      <c r="D77" s="244">
        <f t="shared" si="33"/>
        <v>266637</v>
      </c>
      <c r="E77" s="244">
        <f t="shared" si="33"/>
        <v>177495</v>
      </c>
      <c r="F77" s="244">
        <f t="shared" si="33"/>
        <v>5665368</v>
      </c>
      <c r="G77" s="244">
        <f t="shared" si="33"/>
        <v>6165557</v>
      </c>
      <c r="H77" s="244">
        <f t="shared" si="33"/>
        <v>6343052</v>
      </c>
    </row>
    <row r="78" spans="1:8" x14ac:dyDescent="0.3">
      <c r="A78" s="243" t="s">
        <v>258</v>
      </c>
      <c r="B78" s="244">
        <f>SUM(B88:B90)</f>
        <v>5551183</v>
      </c>
      <c r="C78" s="244">
        <f t="shared" ref="C78:H78" si="34">SUM(C88:C90)</f>
        <v>567445</v>
      </c>
      <c r="D78" s="244">
        <f t="shared" si="34"/>
        <v>312401</v>
      </c>
      <c r="E78" s="244">
        <f t="shared" si="34"/>
        <v>186347</v>
      </c>
      <c r="F78" s="244">
        <f t="shared" si="34"/>
        <v>5863584</v>
      </c>
      <c r="G78" s="244">
        <f t="shared" si="34"/>
        <v>6431029</v>
      </c>
      <c r="H78" s="244">
        <f t="shared" si="34"/>
        <v>6617376</v>
      </c>
    </row>
    <row r="79" spans="1:8" x14ac:dyDescent="0.3">
      <c r="A79" s="243" t="s">
        <v>259</v>
      </c>
      <c r="B79" s="244">
        <f>SUM(B91:B94)</f>
        <v>4294783</v>
      </c>
      <c r="C79" s="244">
        <f t="shared" ref="C79:H79" si="35">SUM(C91:C94)</f>
        <v>448325</v>
      </c>
      <c r="D79" s="244">
        <f t="shared" si="35"/>
        <v>276894</v>
      </c>
      <c r="E79" s="244">
        <f t="shared" si="35"/>
        <v>136554</v>
      </c>
      <c r="F79" s="244">
        <f t="shared" si="35"/>
        <v>4571677</v>
      </c>
      <c r="G79" s="244">
        <f t="shared" si="35"/>
        <v>5020002</v>
      </c>
      <c r="H79" s="244">
        <f t="shared" si="35"/>
        <v>5156556</v>
      </c>
    </row>
    <row r="80" spans="1:8" x14ac:dyDescent="0.3">
      <c r="A80" s="243"/>
      <c r="B80" s="244"/>
      <c r="C80" s="244"/>
      <c r="D80" s="244"/>
      <c r="E80" s="244"/>
      <c r="F80" s="244"/>
      <c r="G80" s="244"/>
      <c r="H80" s="244"/>
    </row>
    <row r="81" spans="1:8" s="1" customFormat="1" ht="15" x14ac:dyDescent="0.25">
      <c r="A81" s="253" t="s">
        <v>229</v>
      </c>
      <c r="B81" s="254">
        <v>331396</v>
      </c>
      <c r="C81" s="254">
        <v>30691</v>
      </c>
      <c r="D81" s="254">
        <v>18805</v>
      </c>
      <c r="E81" s="254">
        <v>12488</v>
      </c>
      <c r="F81" s="254">
        <v>350201</v>
      </c>
      <c r="G81" s="254">
        <v>380892</v>
      </c>
      <c r="H81" s="254">
        <v>393380</v>
      </c>
    </row>
    <row r="82" spans="1:8" s="1" customFormat="1" ht="15" x14ac:dyDescent="0.25">
      <c r="A82" s="253" t="s">
        <v>230</v>
      </c>
      <c r="B82" s="254">
        <v>337195</v>
      </c>
      <c r="C82" s="254">
        <v>32698</v>
      </c>
      <c r="D82" s="254">
        <v>20579</v>
      </c>
      <c r="E82" s="254">
        <v>12199</v>
      </c>
      <c r="F82" s="254">
        <v>357774</v>
      </c>
      <c r="G82" s="254">
        <v>390472</v>
      </c>
      <c r="H82" s="254">
        <v>402671</v>
      </c>
    </row>
    <row r="83" spans="1:8" s="1" customFormat="1" ht="15" x14ac:dyDescent="0.25">
      <c r="A83" s="253" t="s">
        <v>231</v>
      </c>
      <c r="B83" s="254">
        <v>1810414</v>
      </c>
      <c r="C83" s="254">
        <v>179137</v>
      </c>
      <c r="D83" s="254">
        <v>108770</v>
      </c>
      <c r="E83" s="254">
        <v>60141</v>
      </c>
      <c r="F83" s="254">
        <v>1919184</v>
      </c>
      <c r="G83" s="254">
        <v>2098321</v>
      </c>
      <c r="H83" s="254">
        <v>2158462</v>
      </c>
    </row>
    <row r="84" spans="1:8" x14ac:dyDescent="0.3">
      <c r="A84" s="243" t="s">
        <v>232</v>
      </c>
      <c r="B84" s="244">
        <v>1938331</v>
      </c>
      <c r="C84" s="244">
        <v>190376</v>
      </c>
      <c r="D84" s="244">
        <v>104101</v>
      </c>
      <c r="E84" s="244">
        <v>61660</v>
      </c>
      <c r="F84" s="244">
        <v>2042432</v>
      </c>
      <c r="G84" s="244">
        <v>2232808</v>
      </c>
      <c r="H84" s="244">
        <v>2294468</v>
      </c>
    </row>
    <row r="85" spans="1:8" x14ac:dyDescent="0.3">
      <c r="A85" s="243" t="s">
        <v>233</v>
      </c>
      <c r="B85" s="244">
        <v>1874880</v>
      </c>
      <c r="C85" s="244">
        <v>174490</v>
      </c>
      <c r="D85" s="244">
        <v>92498</v>
      </c>
      <c r="E85" s="244">
        <v>61384</v>
      </c>
      <c r="F85" s="244">
        <v>1967378</v>
      </c>
      <c r="G85" s="244">
        <v>2141868</v>
      </c>
      <c r="H85" s="244">
        <v>2203252</v>
      </c>
    </row>
    <row r="86" spans="1:8" x14ac:dyDescent="0.3">
      <c r="A86" s="243" t="s">
        <v>234</v>
      </c>
      <c r="B86" s="244">
        <v>1812476</v>
      </c>
      <c r="C86" s="244">
        <v>166226</v>
      </c>
      <c r="D86" s="244">
        <v>88632</v>
      </c>
      <c r="E86" s="244">
        <v>58834</v>
      </c>
      <c r="F86" s="244">
        <v>1901108</v>
      </c>
      <c r="G86" s="244">
        <v>2067334</v>
      </c>
      <c r="H86" s="244">
        <v>2126168</v>
      </c>
    </row>
    <row r="87" spans="1:8" x14ac:dyDescent="0.3">
      <c r="A87" s="243" t="s">
        <v>235</v>
      </c>
      <c r="B87" s="244">
        <v>1711375</v>
      </c>
      <c r="C87" s="244">
        <v>159473</v>
      </c>
      <c r="D87" s="244">
        <v>85507</v>
      </c>
      <c r="E87" s="244">
        <v>57277</v>
      </c>
      <c r="F87" s="244">
        <v>1796882</v>
      </c>
      <c r="G87" s="244">
        <v>1956355</v>
      </c>
      <c r="H87" s="244">
        <v>2013632</v>
      </c>
    </row>
    <row r="88" spans="1:8" x14ac:dyDescent="0.3">
      <c r="A88" s="243" t="s">
        <v>236</v>
      </c>
      <c r="B88" s="244">
        <v>1903815</v>
      </c>
      <c r="C88" s="244">
        <v>185460</v>
      </c>
      <c r="D88" s="244">
        <v>102658</v>
      </c>
      <c r="E88" s="244">
        <v>63136</v>
      </c>
      <c r="F88" s="244">
        <v>2006473</v>
      </c>
      <c r="G88" s="244">
        <v>2191933</v>
      </c>
      <c r="H88" s="244">
        <v>2255069</v>
      </c>
    </row>
    <row r="89" spans="1:8" x14ac:dyDescent="0.3">
      <c r="A89" s="243" t="s">
        <v>237</v>
      </c>
      <c r="B89" s="244">
        <v>1927906</v>
      </c>
      <c r="C89" s="244">
        <v>197378</v>
      </c>
      <c r="D89" s="244">
        <v>108346</v>
      </c>
      <c r="E89" s="244">
        <v>64859</v>
      </c>
      <c r="F89" s="244">
        <v>2036252</v>
      </c>
      <c r="G89" s="244">
        <v>2233630</v>
      </c>
      <c r="H89" s="244">
        <v>2298489</v>
      </c>
    </row>
    <row r="90" spans="1:8" x14ac:dyDescent="0.3">
      <c r="A90" s="243" t="s">
        <v>238</v>
      </c>
      <c r="B90" s="244">
        <v>1719462</v>
      </c>
      <c r="C90" s="244">
        <v>184607</v>
      </c>
      <c r="D90" s="244">
        <v>101397</v>
      </c>
      <c r="E90" s="244">
        <v>58352</v>
      </c>
      <c r="F90" s="244">
        <v>1820859</v>
      </c>
      <c r="G90" s="244">
        <v>2005466</v>
      </c>
      <c r="H90" s="244">
        <v>2063818</v>
      </c>
    </row>
    <row r="91" spans="1:8" x14ac:dyDescent="0.3">
      <c r="A91" s="243" t="s">
        <v>239</v>
      </c>
      <c r="B91" s="244">
        <v>1462889</v>
      </c>
      <c r="C91" s="244">
        <v>159938</v>
      </c>
      <c r="D91" s="244">
        <v>91074</v>
      </c>
      <c r="E91" s="244">
        <v>49556</v>
      </c>
      <c r="F91" s="244">
        <v>1553963</v>
      </c>
      <c r="G91" s="244">
        <v>1713901</v>
      </c>
      <c r="H91" s="244">
        <v>1763457</v>
      </c>
    </row>
    <row r="92" spans="1:8" x14ac:dyDescent="0.3">
      <c r="A92" s="243" t="s">
        <v>240</v>
      </c>
      <c r="B92" s="244">
        <v>1399105</v>
      </c>
      <c r="C92" s="244">
        <v>147373</v>
      </c>
      <c r="D92" s="244">
        <v>92280</v>
      </c>
      <c r="E92" s="244">
        <v>43436</v>
      </c>
      <c r="F92" s="244">
        <v>1491385</v>
      </c>
      <c r="G92" s="244">
        <v>1638758</v>
      </c>
      <c r="H92" s="244">
        <v>1682194</v>
      </c>
    </row>
    <row r="93" spans="1:8" x14ac:dyDescent="0.3">
      <c r="A93" s="243" t="s">
        <v>241</v>
      </c>
      <c r="B93" s="244">
        <v>1246986</v>
      </c>
      <c r="C93" s="244">
        <v>122353</v>
      </c>
      <c r="D93" s="244">
        <v>80927</v>
      </c>
      <c r="E93" s="244">
        <v>37480</v>
      </c>
      <c r="F93" s="244">
        <v>1327913</v>
      </c>
      <c r="G93" s="244">
        <v>1450266</v>
      </c>
      <c r="H93" s="244">
        <v>1487746</v>
      </c>
    </row>
    <row r="94" spans="1:8" s="1" customFormat="1" ht="15" x14ac:dyDescent="0.25">
      <c r="A94" s="253" t="s">
        <v>260</v>
      </c>
      <c r="B94" s="254">
        <v>185803</v>
      </c>
      <c r="C94" s="254">
        <v>18661</v>
      </c>
      <c r="D94" s="254">
        <v>12613</v>
      </c>
      <c r="E94" s="254">
        <v>6082</v>
      </c>
      <c r="F94" s="254">
        <v>198416</v>
      </c>
      <c r="G94" s="254">
        <v>217077</v>
      </c>
      <c r="H94" s="254">
        <v>223159</v>
      </c>
    </row>
    <row r="95" spans="1:8" x14ac:dyDescent="0.3">
      <c r="A95" s="243" t="s">
        <v>242</v>
      </c>
      <c r="B95" s="244">
        <v>837019</v>
      </c>
      <c r="C95" s="244">
        <v>83611</v>
      </c>
      <c r="D95" s="244">
        <v>55214</v>
      </c>
      <c r="E95" s="244">
        <v>25864</v>
      </c>
      <c r="F95" s="244">
        <v>892233</v>
      </c>
      <c r="G95" s="244">
        <v>975844</v>
      </c>
      <c r="H95" s="244">
        <v>1001708</v>
      </c>
    </row>
    <row r="96" spans="1:8" x14ac:dyDescent="0.3">
      <c r="A96" s="243" t="s">
        <v>243</v>
      </c>
      <c r="B96" s="244">
        <v>598709</v>
      </c>
      <c r="C96" s="244">
        <v>57034</v>
      </c>
      <c r="D96" s="244">
        <v>37879</v>
      </c>
      <c r="E96" s="244">
        <v>17147</v>
      </c>
      <c r="F96" s="244">
        <v>636588</v>
      </c>
      <c r="G96" s="244">
        <v>693622</v>
      </c>
      <c r="H96" s="244">
        <v>710769</v>
      </c>
    </row>
    <row r="97" spans="1:8" x14ac:dyDescent="0.3">
      <c r="A97" s="243" t="s">
        <v>244</v>
      </c>
      <c r="B97" s="244">
        <v>487653</v>
      </c>
      <c r="C97" s="244">
        <v>41850</v>
      </c>
      <c r="D97" s="244">
        <v>29245</v>
      </c>
      <c r="E97" s="244">
        <v>12548</v>
      </c>
      <c r="F97" s="244">
        <v>516898</v>
      </c>
      <c r="G97" s="244">
        <v>558748</v>
      </c>
      <c r="H97" s="244">
        <v>571296</v>
      </c>
    </row>
    <row r="98" spans="1:8" x14ac:dyDescent="0.3">
      <c r="A98" s="243"/>
      <c r="B98" s="244"/>
      <c r="C98" s="244"/>
      <c r="D98" s="244"/>
      <c r="E98" s="244"/>
      <c r="F98" s="244"/>
      <c r="G98" s="244"/>
      <c r="H98" s="244"/>
    </row>
    <row r="99" spans="1:8" x14ac:dyDescent="0.3">
      <c r="A99" s="243" t="s">
        <v>226</v>
      </c>
      <c r="B99" s="244">
        <v>4569472</v>
      </c>
      <c r="C99" s="244">
        <v>452221</v>
      </c>
      <c r="D99" s="244">
        <v>295545</v>
      </c>
      <c r="E99" s="244">
        <v>136475</v>
      </c>
      <c r="F99" s="244">
        <v>4865017</v>
      </c>
      <c r="G99" s="244">
        <v>5317238</v>
      </c>
      <c r="H99" s="244">
        <v>5453713</v>
      </c>
    </row>
    <row r="100" spans="1:8" x14ac:dyDescent="0.3">
      <c r="A100" s="243" t="s">
        <v>221</v>
      </c>
      <c r="B100" s="244">
        <v>27481053</v>
      </c>
      <c r="C100" s="244">
        <v>2640300</v>
      </c>
      <c r="D100" s="244">
        <v>1540200</v>
      </c>
      <c r="E100" s="244">
        <v>920248</v>
      </c>
      <c r="F100" s="244">
        <v>29021253</v>
      </c>
      <c r="G100" s="244">
        <v>31661553</v>
      </c>
      <c r="H100" s="244">
        <v>32581801</v>
      </c>
    </row>
    <row r="104" spans="1:8" ht="18" x14ac:dyDescent="0.3">
      <c r="A104" s="237" t="s">
        <v>209</v>
      </c>
    </row>
    <row r="105" spans="1:8" x14ac:dyDescent="0.3">
      <c r="A105" s="239" t="s">
        <v>247</v>
      </c>
    </row>
    <row r="107" spans="1:8" x14ac:dyDescent="0.3">
      <c r="A107" s="240" t="s">
        <v>211</v>
      </c>
      <c r="B107" s="240">
        <v>2017</v>
      </c>
    </row>
    <row r="108" spans="1:8" x14ac:dyDescent="0.3">
      <c r="A108" s="240" t="s">
        <v>212</v>
      </c>
      <c r="B108" s="240" t="s">
        <v>246</v>
      </c>
    </row>
    <row r="110" spans="1:8" ht="26.1" customHeight="1" x14ac:dyDescent="0.3">
      <c r="B110" s="241" t="s">
        <v>0</v>
      </c>
      <c r="C110" s="241" t="s">
        <v>1</v>
      </c>
      <c r="D110" s="241" t="s">
        <v>2</v>
      </c>
      <c r="E110" s="241" t="s">
        <v>3</v>
      </c>
      <c r="F110" s="241" t="s">
        <v>248</v>
      </c>
      <c r="G110" s="241" t="s">
        <v>213</v>
      </c>
      <c r="H110" s="241" t="s">
        <v>4</v>
      </c>
    </row>
    <row r="111" spans="1:8" ht="26.1" customHeight="1" x14ac:dyDescent="0.3">
      <c r="A111" s="242" t="s">
        <v>182</v>
      </c>
      <c r="B111" s="241" t="s">
        <v>214</v>
      </c>
      <c r="C111" s="241" t="s">
        <v>215</v>
      </c>
      <c r="D111" s="241" t="s">
        <v>216</v>
      </c>
      <c r="E111" s="241" t="s">
        <v>217</v>
      </c>
      <c r="F111" s="241" t="s">
        <v>249</v>
      </c>
      <c r="G111" s="241" t="s">
        <v>218</v>
      </c>
      <c r="H111" s="241" t="s">
        <v>219</v>
      </c>
    </row>
    <row r="112" spans="1:8" x14ac:dyDescent="0.3">
      <c r="A112" s="243" t="s">
        <v>220</v>
      </c>
      <c r="B112" s="244">
        <v>2947698</v>
      </c>
      <c r="C112" s="244">
        <v>293122</v>
      </c>
      <c r="D112" s="244">
        <v>169108</v>
      </c>
      <c r="E112" s="244">
        <v>101571</v>
      </c>
      <c r="F112" s="244">
        <v>3116806</v>
      </c>
      <c r="G112" s="244">
        <v>3409928</v>
      </c>
      <c r="H112" s="244">
        <v>3511499</v>
      </c>
    </row>
    <row r="113" spans="1:8" x14ac:dyDescent="0.3">
      <c r="A113" s="243" t="s">
        <v>99</v>
      </c>
      <c r="B113" s="244">
        <f>B136+B137</f>
        <v>3775813</v>
      </c>
      <c r="C113" s="244">
        <f t="shared" ref="C113:H113" si="36">C136+C137</f>
        <v>372462</v>
      </c>
      <c r="D113" s="244">
        <f t="shared" si="36"/>
        <v>192972</v>
      </c>
      <c r="E113" s="244">
        <f t="shared" si="36"/>
        <v>125305</v>
      </c>
      <c r="F113" s="244">
        <f t="shared" si="36"/>
        <v>3968785</v>
      </c>
      <c r="G113" s="244">
        <f t="shared" si="36"/>
        <v>4341247</v>
      </c>
      <c r="H113" s="244">
        <f t="shared" si="36"/>
        <v>4466552</v>
      </c>
    </row>
    <row r="114" spans="1:8" x14ac:dyDescent="0.3">
      <c r="A114" s="243" t="s">
        <v>100</v>
      </c>
      <c r="B114" s="244">
        <f>B138+B139</f>
        <v>3561550</v>
      </c>
      <c r="C114" s="244">
        <f t="shared" ref="C114:H114" si="37">C138+C139</f>
        <v>338387</v>
      </c>
      <c r="D114" s="244">
        <f t="shared" si="37"/>
        <v>178864</v>
      </c>
      <c r="E114" s="244">
        <f t="shared" si="37"/>
        <v>122968</v>
      </c>
      <c r="F114" s="244">
        <f t="shared" si="37"/>
        <v>3740414</v>
      </c>
      <c r="G114" s="244">
        <f t="shared" si="37"/>
        <v>4078801</v>
      </c>
      <c r="H114" s="244">
        <f t="shared" si="37"/>
        <v>4201769</v>
      </c>
    </row>
    <row r="115" spans="1:8" x14ac:dyDescent="0.3">
      <c r="A115" s="243" t="s">
        <v>101</v>
      </c>
      <c r="B115" s="244">
        <f>B140+B141</f>
        <v>3925583</v>
      </c>
      <c r="C115" s="244">
        <f t="shared" ref="C115:H115" si="38">C140+C141</f>
        <v>409281</v>
      </c>
      <c r="D115" s="244">
        <f t="shared" si="38"/>
        <v>221476</v>
      </c>
      <c r="E115" s="244">
        <f t="shared" si="38"/>
        <v>133149</v>
      </c>
      <c r="F115" s="244">
        <f t="shared" si="38"/>
        <v>4147059</v>
      </c>
      <c r="G115" s="244">
        <f t="shared" si="38"/>
        <v>4556340</v>
      </c>
      <c r="H115" s="244">
        <f t="shared" si="38"/>
        <v>4689489</v>
      </c>
    </row>
    <row r="116" spans="1:8" x14ac:dyDescent="0.3">
      <c r="A116" s="243" t="s">
        <v>102</v>
      </c>
      <c r="B116" s="244">
        <f>B142+B143</f>
        <v>3279603</v>
      </c>
      <c r="C116" s="244">
        <f t="shared" ref="C116:H116" si="39">C142+C143</f>
        <v>363352</v>
      </c>
      <c r="D116" s="244">
        <f t="shared" si="39"/>
        <v>202064</v>
      </c>
      <c r="E116" s="244">
        <f t="shared" si="39"/>
        <v>110683</v>
      </c>
      <c r="F116" s="244">
        <f t="shared" si="39"/>
        <v>3481667</v>
      </c>
      <c r="G116" s="244">
        <f t="shared" si="39"/>
        <v>3845019</v>
      </c>
      <c r="H116" s="244">
        <f t="shared" si="39"/>
        <v>3955702</v>
      </c>
    </row>
    <row r="117" spans="1:8" x14ac:dyDescent="0.3">
      <c r="A117" s="243" t="s">
        <v>55</v>
      </c>
      <c r="B117" s="244">
        <f>B144+B145</f>
        <v>2849090</v>
      </c>
      <c r="C117" s="244">
        <f t="shared" ref="C117:H117" si="40">C144+C145</f>
        <v>294870</v>
      </c>
      <c r="D117" s="244">
        <f t="shared" si="40"/>
        <v>183415</v>
      </c>
      <c r="E117" s="244">
        <f t="shared" si="40"/>
        <v>87346</v>
      </c>
      <c r="F117" s="244">
        <f t="shared" si="40"/>
        <v>3032505</v>
      </c>
      <c r="G117" s="244">
        <f t="shared" si="40"/>
        <v>3327375</v>
      </c>
      <c r="H117" s="244">
        <f t="shared" si="40"/>
        <v>3414721</v>
      </c>
    </row>
    <row r="118" spans="1:8" x14ac:dyDescent="0.3">
      <c r="A118" s="243" t="s">
        <v>56</v>
      </c>
      <c r="B118" s="244">
        <f>SUM(B147:B149)</f>
        <v>2611949</v>
      </c>
      <c r="C118" s="244">
        <f t="shared" ref="C118:H118" si="41">SUM(C147:C149)</f>
        <v>265476</v>
      </c>
      <c r="D118" s="244">
        <f t="shared" si="41"/>
        <v>164309</v>
      </c>
      <c r="E118" s="244">
        <f t="shared" si="41"/>
        <v>79154</v>
      </c>
      <c r="F118" s="244">
        <f t="shared" si="41"/>
        <v>2776258</v>
      </c>
      <c r="G118" s="244">
        <f t="shared" si="41"/>
        <v>3041734</v>
      </c>
      <c r="H118" s="244">
        <f t="shared" si="41"/>
        <v>3120888</v>
      </c>
    </row>
    <row r="119" spans="1:8" x14ac:dyDescent="0.3">
      <c r="A119" s="243" t="s">
        <v>250</v>
      </c>
      <c r="B119" s="244">
        <f>SUM(B112:B118)</f>
        <v>22951286</v>
      </c>
      <c r="C119" s="244">
        <f t="shared" ref="C119:H119" si="42">SUM(C112:C118)</f>
        <v>2336950</v>
      </c>
      <c r="D119" s="244">
        <f t="shared" si="42"/>
        <v>1312208</v>
      </c>
      <c r="E119" s="244">
        <f t="shared" si="42"/>
        <v>760176</v>
      </c>
      <c r="F119" s="244">
        <f t="shared" si="42"/>
        <v>24263494</v>
      </c>
      <c r="G119" s="244">
        <f t="shared" si="42"/>
        <v>26600444</v>
      </c>
      <c r="H119" s="244">
        <f t="shared" si="42"/>
        <v>27360620</v>
      </c>
    </row>
    <row r="120" spans="1:8" x14ac:dyDescent="0.3">
      <c r="A120" s="243"/>
      <c r="B120" s="244"/>
      <c r="C120" s="244"/>
      <c r="D120" s="244"/>
      <c r="E120" s="244"/>
      <c r="F120" s="244"/>
      <c r="G120" s="244"/>
      <c r="H120" s="244"/>
    </row>
    <row r="121" spans="1:8" x14ac:dyDescent="0.3">
      <c r="A121" s="243" t="s">
        <v>251</v>
      </c>
      <c r="B121" s="244">
        <f>SUM(B133:B135)</f>
        <v>2349274</v>
      </c>
      <c r="C121" s="244">
        <f t="shared" ref="C121:H121" si="43">SUM(C133:C135)</f>
        <v>238222</v>
      </c>
      <c r="D121" s="244">
        <f t="shared" si="43"/>
        <v>135864</v>
      </c>
      <c r="E121" s="244">
        <f t="shared" si="43"/>
        <v>79465</v>
      </c>
      <c r="F121" s="244">
        <f t="shared" si="43"/>
        <v>2485138</v>
      </c>
      <c r="G121" s="244">
        <f t="shared" si="43"/>
        <v>2723360</v>
      </c>
      <c r="H121" s="244">
        <f t="shared" si="43"/>
        <v>2802825</v>
      </c>
    </row>
    <row r="122" spans="1:8" x14ac:dyDescent="0.3">
      <c r="A122" s="243" t="s">
        <v>252</v>
      </c>
      <c r="B122" s="244">
        <f>SUM(B134:B135)</f>
        <v>2035537</v>
      </c>
      <c r="C122" s="244">
        <f t="shared" ref="C122:H122" si="44">SUM(C134:C135)</f>
        <v>209148</v>
      </c>
      <c r="D122" s="244">
        <f t="shared" si="44"/>
        <v>118102</v>
      </c>
      <c r="E122" s="244">
        <f t="shared" si="44"/>
        <v>67573</v>
      </c>
      <c r="F122" s="244">
        <f t="shared" si="44"/>
        <v>2153639</v>
      </c>
      <c r="G122" s="244">
        <f t="shared" si="44"/>
        <v>2362787</v>
      </c>
      <c r="H122" s="244">
        <f t="shared" si="44"/>
        <v>2430360</v>
      </c>
    </row>
    <row r="123" spans="1:8" x14ac:dyDescent="0.3">
      <c r="A123" s="243" t="s">
        <v>253</v>
      </c>
      <c r="B123" s="244">
        <f>B121+SUM(B113:B118)</f>
        <v>22352862</v>
      </c>
      <c r="C123" s="244">
        <f t="shared" ref="C123:H123" si="45">C121+SUM(C113:C118)</f>
        <v>2282050</v>
      </c>
      <c r="D123" s="244">
        <f t="shared" si="45"/>
        <v>1278964</v>
      </c>
      <c r="E123" s="244">
        <f t="shared" si="45"/>
        <v>738070</v>
      </c>
      <c r="F123" s="244">
        <f t="shared" si="45"/>
        <v>23631826</v>
      </c>
      <c r="G123" s="244">
        <f t="shared" si="45"/>
        <v>25913876</v>
      </c>
      <c r="H123" s="244">
        <f t="shared" si="45"/>
        <v>26651946</v>
      </c>
    </row>
    <row r="124" spans="1:8" x14ac:dyDescent="0.3">
      <c r="A124" s="243" t="s">
        <v>254</v>
      </c>
      <c r="B124" s="244">
        <f>B122+SUM(B113:B118)</f>
        <v>22039125</v>
      </c>
      <c r="C124" s="244">
        <f t="shared" ref="C124:H124" si="46">C122+SUM(C113:C118)</f>
        <v>2252976</v>
      </c>
      <c r="D124" s="244">
        <f t="shared" si="46"/>
        <v>1261202</v>
      </c>
      <c r="E124" s="244">
        <f t="shared" si="46"/>
        <v>726178</v>
      </c>
      <c r="F124" s="244">
        <f t="shared" si="46"/>
        <v>23300327</v>
      </c>
      <c r="G124" s="244">
        <f t="shared" si="46"/>
        <v>25553303</v>
      </c>
      <c r="H124" s="244">
        <f t="shared" si="46"/>
        <v>26279481</v>
      </c>
    </row>
    <row r="125" spans="1:8" x14ac:dyDescent="0.3">
      <c r="A125" s="243" t="s">
        <v>255</v>
      </c>
      <c r="B125" s="244">
        <f>B122+SUM(B113:B116)</f>
        <v>16578086</v>
      </c>
      <c r="C125" s="244">
        <f t="shared" ref="C125:H125" si="47">C122+SUM(C113:C116)</f>
        <v>1692630</v>
      </c>
      <c r="D125" s="244">
        <f t="shared" si="47"/>
        <v>913478</v>
      </c>
      <c r="E125" s="244">
        <f t="shared" si="47"/>
        <v>559678</v>
      </c>
      <c r="F125" s="244">
        <f t="shared" si="47"/>
        <v>17491564</v>
      </c>
      <c r="G125" s="244">
        <f t="shared" si="47"/>
        <v>19184194</v>
      </c>
      <c r="H125" s="244">
        <f t="shared" si="47"/>
        <v>19743872</v>
      </c>
    </row>
    <row r="126" spans="1:8" x14ac:dyDescent="0.3">
      <c r="A126" s="243" t="s">
        <v>224</v>
      </c>
      <c r="B126" s="244">
        <f>SUM(B112:B114)</f>
        <v>10285061</v>
      </c>
      <c r="C126" s="244">
        <f t="shared" ref="C126:H126" si="48">SUM(C112:C114)</f>
        <v>1003971</v>
      </c>
      <c r="D126" s="244">
        <f t="shared" si="48"/>
        <v>540944</v>
      </c>
      <c r="E126" s="244">
        <f t="shared" si="48"/>
        <v>349844</v>
      </c>
      <c r="F126" s="244">
        <f t="shared" si="48"/>
        <v>10826005</v>
      </c>
      <c r="G126" s="244">
        <f t="shared" si="48"/>
        <v>11829976</v>
      </c>
      <c r="H126" s="244">
        <f t="shared" si="48"/>
        <v>12179820</v>
      </c>
    </row>
    <row r="127" spans="1:8" x14ac:dyDescent="0.3">
      <c r="A127" s="243" t="s">
        <v>225</v>
      </c>
      <c r="B127" s="244">
        <f>SUM(B115:B116)</f>
        <v>7205186</v>
      </c>
      <c r="C127" s="244">
        <f t="shared" ref="C127:H127" si="49">SUM(C115:C116)</f>
        <v>772633</v>
      </c>
      <c r="D127" s="244">
        <f t="shared" si="49"/>
        <v>423540</v>
      </c>
      <c r="E127" s="244">
        <f t="shared" si="49"/>
        <v>243832</v>
      </c>
      <c r="F127" s="244">
        <f t="shared" si="49"/>
        <v>7628726</v>
      </c>
      <c r="G127" s="244">
        <f t="shared" si="49"/>
        <v>8401359</v>
      </c>
      <c r="H127" s="244">
        <f t="shared" si="49"/>
        <v>8645191</v>
      </c>
    </row>
    <row r="128" spans="1:8" x14ac:dyDescent="0.3">
      <c r="A128" s="243" t="s">
        <v>256</v>
      </c>
      <c r="B128" s="244">
        <f>SUM(B133:B136)</f>
        <v>4242567</v>
      </c>
      <c r="C128" s="244">
        <f t="shared" ref="C128:H128" si="50">SUM(C133:C136)</f>
        <v>430094</v>
      </c>
      <c r="D128" s="244">
        <f t="shared" si="50"/>
        <v>236252</v>
      </c>
      <c r="E128" s="244">
        <f t="shared" si="50"/>
        <v>141432</v>
      </c>
      <c r="F128" s="244">
        <f t="shared" si="50"/>
        <v>4478819</v>
      </c>
      <c r="G128" s="244">
        <f t="shared" si="50"/>
        <v>4908913</v>
      </c>
      <c r="H128" s="244">
        <f t="shared" si="50"/>
        <v>5050345</v>
      </c>
    </row>
    <row r="129" spans="1:8" x14ac:dyDescent="0.3">
      <c r="A129" s="243" t="s">
        <v>257</v>
      </c>
      <c r="B129" s="244">
        <f>SUM(B137:B139)</f>
        <v>5444070</v>
      </c>
      <c r="C129" s="244">
        <f t="shared" ref="C129:H129" si="51">SUM(C137:C139)</f>
        <v>518977</v>
      </c>
      <c r="D129" s="244">
        <f t="shared" si="51"/>
        <v>271448</v>
      </c>
      <c r="E129" s="244">
        <f t="shared" si="51"/>
        <v>186306</v>
      </c>
      <c r="F129" s="244">
        <f t="shared" si="51"/>
        <v>5715518</v>
      </c>
      <c r="G129" s="244">
        <f t="shared" si="51"/>
        <v>6234495</v>
      </c>
      <c r="H129" s="244">
        <f t="shared" si="51"/>
        <v>6420801</v>
      </c>
    </row>
    <row r="130" spans="1:8" x14ac:dyDescent="0.3">
      <c r="A130" s="243" t="s">
        <v>258</v>
      </c>
      <c r="B130" s="244">
        <f>SUM(B140:B142)</f>
        <v>5685155</v>
      </c>
      <c r="C130" s="244">
        <f t="shared" ref="C130:H130" si="52">SUM(C140:C142)</f>
        <v>603560</v>
      </c>
      <c r="D130" s="244">
        <f t="shared" si="52"/>
        <v>327659</v>
      </c>
      <c r="E130" s="244">
        <f t="shared" si="52"/>
        <v>193610</v>
      </c>
      <c r="F130" s="244">
        <f t="shared" si="52"/>
        <v>6012814</v>
      </c>
      <c r="G130" s="244">
        <f t="shared" si="52"/>
        <v>6616374</v>
      </c>
      <c r="H130" s="244">
        <f t="shared" si="52"/>
        <v>6809984</v>
      </c>
    </row>
    <row r="131" spans="1:8" x14ac:dyDescent="0.3">
      <c r="A131" s="243" t="s">
        <v>259</v>
      </c>
      <c r="B131" s="244">
        <f>SUM(B143:B146)</f>
        <v>4580294</v>
      </c>
      <c r="C131" s="244">
        <f t="shared" ref="C131:H131" si="53">SUM(C143:C146)</f>
        <v>486615</v>
      </c>
      <c r="D131" s="244">
        <f t="shared" si="53"/>
        <v>293426</v>
      </c>
      <c r="E131" s="244">
        <f t="shared" si="53"/>
        <v>144522</v>
      </c>
      <c r="F131" s="244">
        <f t="shared" si="53"/>
        <v>4873720</v>
      </c>
      <c r="G131" s="244">
        <f t="shared" si="53"/>
        <v>5360335</v>
      </c>
      <c r="H131" s="244">
        <f t="shared" si="53"/>
        <v>5504857</v>
      </c>
    </row>
    <row r="132" spans="1:8" x14ac:dyDescent="0.3">
      <c r="A132" s="243"/>
      <c r="B132" s="244"/>
      <c r="C132" s="244"/>
      <c r="D132" s="244"/>
      <c r="E132" s="244"/>
      <c r="F132" s="244"/>
      <c r="G132" s="244"/>
      <c r="H132" s="244"/>
    </row>
    <row r="133" spans="1:8" s="1" customFormat="1" ht="15" x14ac:dyDescent="0.25">
      <c r="A133" s="253" t="s">
        <v>229</v>
      </c>
      <c r="B133" s="254">
        <v>313737</v>
      </c>
      <c r="C133" s="254">
        <v>29074</v>
      </c>
      <c r="D133" s="254">
        <v>17762</v>
      </c>
      <c r="E133" s="254">
        <v>11892</v>
      </c>
      <c r="F133" s="254">
        <v>331499</v>
      </c>
      <c r="G133" s="254">
        <v>360573</v>
      </c>
      <c r="H133" s="254">
        <v>372465</v>
      </c>
    </row>
    <row r="134" spans="1:8" s="1" customFormat="1" ht="15" x14ac:dyDescent="0.25">
      <c r="A134" s="253" t="s">
        <v>230</v>
      </c>
      <c r="B134" s="254">
        <v>319810</v>
      </c>
      <c r="C134" s="254">
        <v>31676</v>
      </c>
      <c r="D134" s="254">
        <v>19046</v>
      </c>
      <c r="E134" s="254">
        <v>11056</v>
      </c>
      <c r="F134" s="254">
        <v>338856</v>
      </c>
      <c r="G134" s="254">
        <v>370532</v>
      </c>
      <c r="H134" s="254">
        <v>381588</v>
      </c>
    </row>
    <row r="135" spans="1:8" s="1" customFormat="1" ht="15" x14ac:dyDescent="0.25">
      <c r="A135" s="253" t="s">
        <v>231</v>
      </c>
      <c r="B135" s="254">
        <v>1715727</v>
      </c>
      <c r="C135" s="254">
        <v>177472</v>
      </c>
      <c r="D135" s="254">
        <v>99056</v>
      </c>
      <c r="E135" s="254">
        <v>56517</v>
      </c>
      <c r="F135" s="254">
        <v>1814783</v>
      </c>
      <c r="G135" s="254">
        <v>1992255</v>
      </c>
      <c r="H135" s="254">
        <v>2048772</v>
      </c>
    </row>
    <row r="136" spans="1:8" x14ac:dyDescent="0.3">
      <c r="A136" s="243" t="s">
        <v>232</v>
      </c>
      <c r="B136" s="244">
        <v>1893293</v>
      </c>
      <c r="C136" s="244">
        <v>191872</v>
      </c>
      <c r="D136" s="244">
        <v>100388</v>
      </c>
      <c r="E136" s="244">
        <v>61967</v>
      </c>
      <c r="F136" s="244">
        <v>1993681</v>
      </c>
      <c r="G136" s="244">
        <v>2185553</v>
      </c>
      <c r="H136" s="244">
        <v>2247520</v>
      </c>
    </row>
    <row r="137" spans="1:8" x14ac:dyDescent="0.3">
      <c r="A137" s="243" t="s">
        <v>233</v>
      </c>
      <c r="B137" s="244">
        <v>1882520</v>
      </c>
      <c r="C137" s="244">
        <v>180590</v>
      </c>
      <c r="D137" s="244">
        <v>92584</v>
      </c>
      <c r="E137" s="244">
        <v>63338</v>
      </c>
      <c r="F137" s="244">
        <v>1975104</v>
      </c>
      <c r="G137" s="244">
        <v>2155694</v>
      </c>
      <c r="H137" s="244">
        <v>2219032</v>
      </c>
    </row>
    <row r="138" spans="1:8" x14ac:dyDescent="0.3">
      <c r="A138" s="243" t="s">
        <v>234</v>
      </c>
      <c r="B138" s="244">
        <v>1830167</v>
      </c>
      <c r="C138" s="244">
        <v>172827</v>
      </c>
      <c r="D138" s="244">
        <v>90453</v>
      </c>
      <c r="E138" s="244">
        <v>62587</v>
      </c>
      <c r="F138" s="244">
        <v>1920620</v>
      </c>
      <c r="G138" s="244">
        <v>2093447</v>
      </c>
      <c r="H138" s="244">
        <v>2156034</v>
      </c>
    </row>
    <row r="139" spans="1:8" x14ac:dyDescent="0.3">
      <c r="A139" s="243" t="s">
        <v>235</v>
      </c>
      <c r="B139" s="244">
        <v>1731383</v>
      </c>
      <c r="C139" s="244">
        <v>165560</v>
      </c>
      <c r="D139" s="244">
        <v>88411</v>
      </c>
      <c r="E139" s="244">
        <v>60381</v>
      </c>
      <c r="F139" s="244">
        <v>1819794</v>
      </c>
      <c r="G139" s="244">
        <v>1985354</v>
      </c>
      <c r="H139" s="244">
        <v>2045735</v>
      </c>
    </row>
    <row r="140" spans="1:8" x14ac:dyDescent="0.3">
      <c r="A140" s="243" t="s">
        <v>236</v>
      </c>
      <c r="B140" s="244">
        <v>1946293</v>
      </c>
      <c r="C140" s="244">
        <v>199610</v>
      </c>
      <c r="D140" s="244">
        <v>107773</v>
      </c>
      <c r="E140" s="244">
        <v>66186</v>
      </c>
      <c r="F140" s="244">
        <v>2054066</v>
      </c>
      <c r="G140" s="244">
        <v>2253676</v>
      </c>
      <c r="H140" s="244">
        <v>2319862</v>
      </c>
    </row>
    <row r="141" spans="1:8" x14ac:dyDescent="0.3">
      <c r="A141" s="243" t="s">
        <v>237</v>
      </c>
      <c r="B141" s="244">
        <v>1979290</v>
      </c>
      <c r="C141" s="244">
        <v>209671</v>
      </c>
      <c r="D141" s="244">
        <v>113703</v>
      </c>
      <c r="E141" s="244">
        <v>66963</v>
      </c>
      <c r="F141" s="244">
        <v>2092993</v>
      </c>
      <c r="G141" s="244">
        <v>2302664</v>
      </c>
      <c r="H141" s="244">
        <v>2369627</v>
      </c>
    </row>
    <row r="142" spans="1:8" x14ac:dyDescent="0.3">
      <c r="A142" s="243" t="s">
        <v>238</v>
      </c>
      <c r="B142" s="244">
        <v>1759572</v>
      </c>
      <c r="C142" s="244">
        <v>194279</v>
      </c>
      <c r="D142" s="244">
        <v>106183</v>
      </c>
      <c r="E142" s="244">
        <v>60461</v>
      </c>
      <c r="F142" s="244">
        <v>1865755</v>
      </c>
      <c r="G142" s="244">
        <v>2060034</v>
      </c>
      <c r="H142" s="244">
        <v>2120495</v>
      </c>
    </row>
    <row r="143" spans="1:8" x14ac:dyDescent="0.3">
      <c r="A143" s="243" t="s">
        <v>239</v>
      </c>
      <c r="B143" s="244">
        <v>1520031</v>
      </c>
      <c r="C143" s="244">
        <v>169073</v>
      </c>
      <c r="D143" s="244">
        <v>95881</v>
      </c>
      <c r="E143" s="244">
        <v>50222</v>
      </c>
      <c r="F143" s="244">
        <v>1615912</v>
      </c>
      <c r="G143" s="244">
        <v>1784985</v>
      </c>
      <c r="H143" s="244">
        <v>1835207</v>
      </c>
    </row>
    <row r="144" spans="1:8" x14ac:dyDescent="0.3">
      <c r="A144" s="243" t="s">
        <v>240</v>
      </c>
      <c r="B144" s="244">
        <v>1491541</v>
      </c>
      <c r="C144" s="244">
        <v>157693</v>
      </c>
      <c r="D144" s="244">
        <v>96622</v>
      </c>
      <c r="E144" s="244">
        <v>45548</v>
      </c>
      <c r="F144" s="244">
        <v>1588163</v>
      </c>
      <c r="G144" s="244">
        <v>1745856</v>
      </c>
      <c r="H144" s="244">
        <v>1791404</v>
      </c>
    </row>
    <row r="145" spans="1:8" x14ac:dyDescent="0.3">
      <c r="A145" s="243" t="s">
        <v>241</v>
      </c>
      <c r="B145" s="244">
        <v>1357549</v>
      </c>
      <c r="C145" s="244">
        <v>137177</v>
      </c>
      <c r="D145" s="244">
        <v>86793</v>
      </c>
      <c r="E145" s="244">
        <v>41798</v>
      </c>
      <c r="F145" s="244">
        <v>1444342</v>
      </c>
      <c r="G145" s="244">
        <v>1581519</v>
      </c>
      <c r="H145" s="244">
        <v>1623317</v>
      </c>
    </row>
    <row r="146" spans="1:8" s="1" customFormat="1" ht="15" x14ac:dyDescent="0.25">
      <c r="A146" s="253" t="s">
        <v>260</v>
      </c>
      <c r="B146" s="254">
        <v>211173</v>
      </c>
      <c r="C146" s="254">
        <v>22672</v>
      </c>
      <c r="D146" s="254">
        <v>14130</v>
      </c>
      <c r="E146" s="254">
        <v>6954</v>
      </c>
      <c r="F146" s="254">
        <v>225303</v>
      </c>
      <c r="G146" s="254">
        <v>247975</v>
      </c>
      <c r="H146" s="254">
        <v>254929</v>
      </c>
    </row>
    <row r="147" spans="1:8" x14ac:dyDescent="0.3">
      <c r="A147" s="243" t="s">
        <v>242</v>
      </c>
      <c r="B147" s="244">
        <v>976401</v>
      </c>
      <c r="C147" s="244">
        <v>104651</v>
      </c>
      <c r="D147" s="244">
        <v>63243</v>
      </c>
      <c r="E147" s="244">
        <v>30934</v>
      </c>
      <c r="F147" s="244">
        <v>1039644</v>
      </c>
      <c r="G147" s="244">
        <v>1144295</v>
      </c>
      <c r="H147" s="244">
        <v>1175229</v>
      </c>
    </row>
    <row r="148" spans="1:8" x14ac:dyDescent="0.3">
      <c r="A148" s="243" t="s">
        <v>243</v>
      </c>
      <c r="B148" s="244">
        <v>771145</v>
      </c>
      <c r="C148" s="244">
        <v>80859</v>
      </c>
      <c r="D148" s="244">
        <v>48734</v>
      </c>
      <c r="E148" s="244">
        <v>23614</v>
      </c>
      <c r="F148" s="244">
        <v>819879</v>
      </c>
      <c r="G148" s="244">
        <v>900738</v>
      </c>
      <c r="H148" s="244">
        <v>924352</v>
      </c>
    </row>
    <row r="149" spans="1:8" x14ac:dyDescent="0.3">
      <c r="A149" s="243" t="s">
        <v>244</v>
      </c>
      <c r="B149" s="244">
        <v>864403</v>
      </c>
      <c r="C149" s="244">
        <v>79966</v>
      </c>
      <c r="D149" s="244">
        <v>52332</v>
      </c>
      <c r="E149" s="244">
        <v>24606</v>
      </c>
      <c r="F149" s="244">
        <v>916735</v>
      </c>
      <c r="G149" s="244">
        <v>996701</v>
      </c>
      <c r="H149" s="244">
        <v>1021307</v>
      </c>
    </row>
    <row r="150" spans="1:8" x14ac:dyDescent="0.3">
      <c r="A150" s="243"/>
      <c r="B150" s="244"/>
      <c r="C150" s="244"/>
      <c r="D150" s="244"/>
      <c r="E150" s="244"/>
      <c r="F150" s="244"/>
      <c r="G150" s="244"/>
      <c r="H150" s="244"/>
    </row>
    <row r="151" spans="1:8" x14ac:dyDescent="0.3">
      <c r="A151" s="243" t="s">
        <v>226</v>
      </c>
      <c r="B151" s="244">
        <v>5461039</v>
      </c>
      <c r="C151" s="244">
        <v>560346</v>
      </c>
      <c r="D151" s="244">
        <v>347724</v>
      </c>
      <c r="E151" s="244">
        <v>166500</v>
      </c>
      <c r="F151" s="244">
        <v>5808763</v>
      </c>
      <c r="G151" s="244">
        <v>6369109</v>
      </c>
      <c r="H151" s="244">
        <v>6535609</v>
      </c>
    </row>
    <row r="152" spans="1:8" x14ac:dyDescent="0.3">
      <c r="A152" s="243" t="s">
        <v>221</v>
      </c>
      <c r="B152" s="244">
        <v>28138377</v>
      </c>
      <c r="C152" s="244">
        <v>2784500</v>
      </c>
      <c r="D152" s="244">
        <v>1584965</v>
      </c>
      <c r="E152" s="244">
        <v>950586</v>
      </c>
      <c r="F152" s="244">
        <v>29723342</v>
      </c>
      <c r="G152" s="244">
        <v>32507842</v>
      </c>
      <c r="H152" s="244">
        <v>33458428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95"/>
  <dimension ref="A1:L133"/>
  <sheetViews>
    <sheetView zoomScale="80" zoomScaleNormal="80" workbookViewId="0">
      <selection activeCell="G106" sqref="G106"/>
    </sheetView>
  </sheetViews>
  <sheetFormatPr defaultColWidth="9.140625" defaultRowHeight="16.5" x14ac:dyDescent="0.3"/>
  <cols>
    <col min="1" max="1" width="17.28515625" style="238" customWidth="1" collapsed="1"/>
    <col min="2" max="7" width="14" style="238" customWidth="1" collapsed="1"/>
    <col min="8" max="8" width="9.140625" style="238"/>
    <col min="9" max="9" width="12" style="238" bestFit="1" customWidth="1"/>
    <col min="10" max="12" width="11" style="238" bestFit="1" customWidth="1"/>
    <col min="13" max="16384" width="9.140625" style="238"/>
  </cols>
  <sheetData>
    <row r="1" spans="1:12" ht="18" x14ac:dyDescent="0.3">
      <c r="A1" s="237" t="s">
        <v>209</v>
      </c>
    </row>
    <row r="2" spans="1:12" x14ac:dyDescent="0.3">
      <c r="A2" s="239" t="s">
        <v>210</v>
      </c>
    </row>
    <row r="4" spans="1:12" x14ac:dyDescent="0.3">
      <c r="A4" s="240" t="s">
        <v>211</v>
      </c>
      <c r="B4" s="240">
        <v>2018</v>
      </c>
    </row>
    <row r="5" spans="1:12" x14ac:dyDescent="0.3">
      <c r="A5" s="240" t="s">
        <v>212</v>
      </c>
      <c r="B5" s="240" t="s">
        <v>70</v>
      </c>
    </row>
    <row r="7" spans="1:12" ht="26.1" customHeight="1" x14ac:dyDescent="0.3">
      <c r="B7" s="241" t="s">
        <v>0</v>
      </c>
      <c r="C7" s="241" t="s">
        <v>1</v>
      </c>
      <c r="D7" s="241" t="s">
        <v>2</v>
      </c>
      <c r="E7" s="241" t="s">
        <v>3</v>
      </c>
      <c r="F7" s="241" t="s">
        <v>213</v>
      </c>
      <c r="G7" s="241" t="s">
        <v>4</v>
      </c>
    </row>
    <row r="8" spans="1:12" ht="26.1" customHeight="1" x14ac:dyDescent="0.3">
      <c r="A8" s="242" t="s">
        <v>182</v>
      </c>
      <c r="B8" s="241" t="s">
        <v>214</v>
      </c>
      <c r="C8" s="241" t="s">
        <v>215</v>
      </c>
      <c r="D8" s="241" t="s">
        <v>216</v>
      </c>
      <c r="E8" s="241" t="s">
        <v>217</v>
      </c>
      <c r="F8" s="241" t="s">
        <v>218</v>
      </c>
      <c r="G8" s="241" t="s">
        <v>219</v>
      </c>
    </row>
    <row r="9" spans="1:12" x14ac:dyDescent="0.3">
      <c r="A9" s="243" t="s">
        <v>220</v>
      </c>
      <c r="B9" s="244">
        <f>B20</f>
        <v>6005483</v>
      </c>
      <c r="C9" s="244">
        <f t="shared" ref="C9:G9" si="0">C20</f>
        <v>581427</v>
      </c>
      <c r="D9" s="244">
        <f t="shared" si="0"/>
        <v>346637</v>
      </c>
      <c r="E9" s="244">
        <f t="shared" si="0"/>
        <v>207545</v>
      </c>
      <c r="F9" s="244">
        <f t="shared" si="0"/>
        <v>6933547</v>
      </c>
      <c r="G9" s="244">
        <f t="shared" si="0"/>
        <v>7141092</v>
      </c>
      <c r="I9" s="245">
        <f>B9/$G$9</f>
        <v>0.84097544185119022</v>
      </c>
      <c r="J9" s="245">
        <f t="shared" ref="J9:L9" si="1">C9/$G$9</f>
        <v>8.141990048580805E-2</v>
      </c>
      <c r="K9" s="245">
        <f t="shared" si="1"/>
        <v>4.8541175495288393E-2</v>
      </c>
      <c r="L9" s="245">
        <f t="shared" si="1"/>
        <v>2.9063482167713286E-2</v>
      </c>
    </row>
    <row r="10" spans="1:12" x14ac:dyDescent="0.3">
      <c r="A10" s="243" t="s">
        <v>99</v>
      </c>
      <c r="B10" s="244">
        <f>B30+B31</f>
        <v>7603521</v>
      </c>
      <c r="C10" s="244">
        <f t="shared" ref="C10:G10" si="2">C30+C31</f>
        <v>743598</v>
      </c>
      <c r="D10" s="244">
        <f t="shared" si="2"/>
        <v>394781</v>
      </c>
      <c r="E10" s="244">
        <f t="shared" si="2"/>
        <v>248632</v>
      </c>
      <c r="F10" s="244">
        <f t="shared" si="2"/>
        <v>8741900</v>
      </c>
      <c r="G10" s="244">
        <f t="shared" si="2"/>
        <v>8990532</v>
      </c>
      <c r="I10" s="246">
        <f>SUM(B9:D9)+SUM(E28:E29)</f>
        <v>7072861</v>
      </c>
    </row>
    <row r="11" spans="1:12" x14ac:dyDescent="0.3">
      <c r="A11" s="243" t="s">
        <v>100</v>
      </c>
      <c r="B11" s="244">
        <f>B32+B33</f>
        <v>7108067</v>
      </c>
      <c r="C11" s="244">
        <f t="shared" ref="C11:G11" si="3">C32+C33</f>
        <v>665519</v>
      </c>
      <c r="D11" s="244">
        <f t="shared" si="3"/>
        <v>352789</v>
      </c>
      <c r="E11" s="244">
        <f t="shared" si="3"/>
        <v>239251</v>
      </c>
      <c r="F11" s="244">
        <f t="shared" si="3"/>
        <v>8126375</v>
      </c>
      <c r="G11" s="244">
        <f t="shared" si="3"/>
        <v>8365626</v>
      </c>
    </row>
    <row r="12" spans="1:12" x14ac:dyDescent="0.3">
      <c r="A12" s="243" t="s">
        <v>101</v>
      </c>
      <c r="B12" s="244">
        <f>B34+B35</f>
        <v>7714693</v>
      </c>
      <c r="C12" s="244">
        <f t="shared" ref="C12:G12" si="4">C34+C35</f>
        <v>778974</v>
      </c>
      <c r="D12" s="244">
        <f t="shared" si="4"/>
        <v>427835</v>
      </c>
      <c r="E12" s="244">
        <f t="shared" si="4"/>
        <v>260133</v>
      </c>
      <c r="F12" s="244">
        <f t="shared" si="4"/>
        <v>8921502</v>
      </c>
      <c r="G12" s="244">
        <f t="shared" si="4"/>
        <v>9181635</v>
      </c>
    </row>
    <row r="13" spans="1:12" x14ac:dyDescent="0.3">
      <c r="A13" s="243" t="s">
        <v>102</v>
      </c>
      <c r="B13" s="244">
        <f>B36+B37</f>
        <v>6617703</v>
      </c>
      <c r="C13" s="244">
        <f t="shared" ref="C13:G13" si="5">C36+C37</f>
        <v>722966</v>
      </c>
      <c r="D13" s="244">
        <f t="shared" si="5"/>
        <v>401887</v>
      </c>
      <c r="E13" s="244">
        <f t="shared" si="5"/>
        <v>224373</v>
      </c>
      <c r="F13" s="244">
        <f t="shared" si="5"/>
        <v>7742556</v>
      </c>
      <c r="G13" s="244">
        <f t="shared" si="5"/>
        <v>7966929</v>
      </c>
    </row>
    <row r="14" spans="1:12" x14ac:dyDescent="0.3">
      <c r="A14" s="243" t="s">
        <v>55</v>
      </c>
      <c r="B14" s="244">
        <f>B38+B39</f>
        <v>5547393</v>
      </c>
      <c r="C14" s="244">
        <f t="shared" ref="C14:G14" si="6">C38+C39</f>
        <v>571378</v>
      </c>
      <c r="D14" s="244">
        <f t="shared" si="6"/>
        <v>359535</v>
      </c>
      <c r="E14" s="244">
        <f t="shared" si="6"/>
        <v>169725</v>
      </c>
      <c r="F14" s="244">
        <f t="shared" si="6"/>
        <v>6478306</v>
      </c>
      <c r="G14" s="244">
        <f t="shared" si="6"/>
        <v>6648031</v>
      </c>
    </row>
    <row r="15" spans="1:12" x14ac:dyDescent="0.3">
      <c r="A15" s="243" t="s">
        <v>56</v>
      </c>
      <c r="B15" s="244">
        <f>SUM(B40:B42)</f>
        <v>4631860</v>
      </c>
      <c r="C15" s="244">
        <f t="shared" ref="C15:G15" si="7">SUM(C40:C42)</f>
        <v>454736</v>
      </c>
      <c r="D15" s="244">
        <f t="shared" si="7"/>
        <v>292458</v>
      </c>
      <c r="E15" s="244">
        <f t="shared" si="7"/>
        <v>138472</v>
      </c>
      <c r="F15" s="244">
        <f t="shared" si="7"/>
        <v>5379054</v>
      </c>
      <c r="G15" s="244">
        <f t="shared" si="7"/>
        <v>5517526</v>
      </c>
    </row>
    <row r="16" spans="1:12" x14ac:dyDescent="0.3">
      <c r="A16" s="243" t="s">
        <v>70</v>
      </c>
      <c r="B16" s="244">
        <f>SUM(B9:B15)</f>
        <v>45228720</v>
      </c>
      <c r="C16" s="244">
        <f t="shared" ref="C16:G16" si="8">SUM(C9:C15)</f>
        <v>4518598</v>
      </c>
      <c r="D16" s="244">
        <f t="shared" si="8"/>
        <v>2575922</v>
      </c>
      <c r="E16" s="244">
        <f t="shared" si="8"/>
        <v>1488131</v>
      </c>
      <c r="F16" s="244">
        <f t="shared" si="8"/>
        <v>52323240</v>
      </c>
      <c r="G16" s="244">
        <f t="shared" si="8"/>
        <v>53811371</v>
      </c>
    </row>
    <row r="18" spans="1:12" x14ac:dyDescent="0.3">
      <c r="A18" s="243" t="s">
        <v>221</v>
      </c>
      <c r="B18" s="244">
        <v>55977178</v>
      </c>
      <c r="C18" s="244">
        <v>5438100</v>
      </c>
      <c r="D18" s="244">
        <v>3138631</v>
      </c>
      <c r="E18" s="244">
        <v>1881641</v>
      </c>
      <c r="F18" s="244">
        <v>64553909</v>
      </c>
      <c r="G18" s="244">
        <v>66435550</v>
      </c>
    </row>
    <row r="19" spans="1:12" s="247" customFormat="1" ht="15" x14ac:dyDescent="0.3">
      <c r="A19" s="247" t="s">
        <v>222</v>
      </c>
      <c r="B19" s="248">
        <v>35049467</v>
      </c>
      <c r="C19" s="248">
        <v>3492484</v>
      </c>
      <c r="D19" s="248">
        <v>1923929</v>
      </c>
      <c r="E19" s="248">
        <v>1179934</v>
      </c>
      <c r="F19" s="248">
        <v>40465880</v>
      </c>
      <c r="G19" s="248">
        <v>41645814</v>
      </c>
    </row>
    <row r="20" spans="1:12" s="247" customFormat="1" ht="15" x14ac:dyDescent="0.3">
      <c r="A20" s="247" t="s">
        <v>220</v>
      </c>
      <c r="B20" s="248">
        <v>6005483</v>
      </c>
      <c r="C20" s="248">
        <v>581427</v>
      </c>
      <c r="D20" s="248">
        <v>346637</v>
      </c>
      <c r="E20" s="248">
        <v>207545</v>
      </c>
      <c r="F20" s="248">
        <v>6933547</v>
      </c>
      <c r="G20" s="248">
        <v>7141092</v>
      </c>
    </row>
    <row r="21" spans="1:12" s="247" customFormat="1" ht="15" x14ac:dyDescent="0.3">
      <c r="A21" s="247" t="s">
        <v>223</v>
      </c>
      <c r="B21" s="248">
        <f>SUM(B27:B29)</f>
        <v>4799323</v>
      </c>
      <c r="C21" s="248">
        <f t="shared" ref="C21:G21" si="9">SUM(C27:C29)</f>
        <v>472131</v>
      </c>
      <c r="D21" s="248">
        <f t="shared" si="9"/>
        <v>279561</v>
      </c>
      <c r="E21" s="248">
        <f t="shared" si="9"/>
        <v>162671</v>
      </c>
      <c r="F21" s="248">
        <f t="shared" si="9"/>
        <v>5551015</v>
      </c>
      <c r="G21" s="248">
        <f t="shared" si="9"/>
        <v>5713686</v>
      </c>
      <c r="H21" s="245"/>
      <c r="I21" s="245"/>
      <c r="J21" s="245"/>
      <c r="K21" s="245"/>
      <c r="L21" s="245">
        <f t="shared" ref="L21" si="10">E21/$G$9</f>
        <v>2.2779569287162245E-2</v>
      </c>
    </row>
    <row r="22" spans="1:12" s="247" customFormat="1" ht="15" x14ac:dyDescent="0.3">
      <c r="A22" s="247" t="s">
        <v>224</v>
      </c>
      <c r="B22" s="248">
        <f>SUM(B25:B33)</f>
        <v>20717071</v>
      </c>
      <c r="C22" s="248">
        <f t="shared" ref="C22:G22" si="11">SUM(C25:C33)</f>
        <v>1990544</v>
      </c>
      <c r="D22" s="248">
        <f t="shared" si="11"/>
        <v>1094207</v>
      </c>
      <c r="E22" s="248">
        <f t="shared" si="11"/>
        <v>695428</v>
      </c>
      <c r="F22" s="248">
        <f t="shared" si="11"/>
        <v>23801822</v>
      </c>
      <c r="G22" s="248">
        <f t="shared" si="11"/>
        <v>24497250</v>
      </c>
    </row>
    <row r="23" spans="1:12" s="247" customFormat="1" ht="15" x14ac:dyDescent="0.3">
      <c r="A23" s="247" t="s">
        <v>225</v>
      </c>
      <c r="B23" s="248">
        <f>SUM(B34:B37)</f>
        <v>14332396</v>
      </c>
      <c r="C23" s="248">
        <f t="shared" ref="C23:G23" si="12">SUM(C34:C37)</f>
        <v>1501940</v>
      </c>
      <c r="D23" s="248">
        <f t="shared" si="12"/>
        <v>829722</v>
      </c>
      <c r="E23" s="248">
        <f t="shared" si="12"/>
        <v>484506</v>
      </c>
      <c r="F23" s="248">
        <f t="shared" si="12"/>
        <v>16664058</v>
      </c>
      <c r="G23" s="248">
        <f t="shared" si="12"/>
        <v>17148564</v>
      </c>
    </row>
    <row r="24" spans="1:12" x14ac:dyDescent="0.3">
      <c r="A24" s="243" t="s">
        <v>226</v>
      </c>
      <c r="B24" s="244">
        <v>10179253</v>
      </c>
      <c r="C24" s="244">
        <v>1026114</v>
      </c>
      <c r="D24" s="244">
        <v>651993</v>
      </c>
      <c r="E24" s="244">
        <v>308197</v>
      </c>
      <c r="F24" s="244">
        <v>11857360</v>
      </c>
      <c r="G24" s="244">
        <v>12165557</v>
      </c>
      <c r="I24" s="249"/>
      <c r="J24" s="249"/>
      <c r="K24" s="249"/>
      <c r="L24" s="249"/>
    </row>
    <row r="25" spans="1:12" x14ac:dyDescent="0.3">
      <c r="A25" s="243" t="s">
        <v>227</v>
      </c>
      <c r="B25" s="244">
        <v>593955</v>
      </c>
      <c r="C25" s="244">
        <v>53470</v>
      </c>
      <c r="D25" s="244">
        <v>32803</v>
      </c>
      <c r="E25" s="244">
        <v>22355</v>
      </c>
      <c r="F25" s="244">
        <v>680228</v>
      </c>
      <c r="G25" s="244">
        <v>702583</v>
      </c>
    </row>
    <row r="26" spans="1:12" x14ac:dyDescent="0.3">
      <c r="A26" s="247" t="s">
        <v>228</v>
      </c>
      <c r="B26" s="238">
        <v>612205</v>
      </c>
      <c r="C26" s="238">
        <v>55826</v>
      </c>
      <c r="D26" s="238">
        <v>34273</v>
      </c>
      <c r="E26" s="238">
        <v>22519</v>
      </c>
      <c r="F26" s="238">
        <v>702304</v>
      </c>
      <c r="G26" s="238">
        <v>724823</v>
      </c>
    </row>
    <row r="27" spans="1:12" s="2" customFormat="1" x14ac:dyDescent="0.3">
      <c r="A27" s="250" t="s">
        <v>229</v>
      </c>
      <c r="B27" s="251">
        <v>630236</v>
      </c>
      <c r="C27" s="251">
        <v>57923</v>
      </c>
      <c r="D27" s="251">
        <v>35480</v>
      </c>
      <c r="E27" s="251">
        <v>23357</v>
      </c>
      <c r="F27" s="251">
        <v>723639</v>
      </c>
      <c r="G27" s="251">
        <v>746996</v>
      </c>
    </row>
    <row r="28" spans="1:12" s="2" customFormat="1" x14ac:dyDescent="0.3">
      <c r="A28" s="250" t="s">
        <v>230</v>
      </c>
      <c r="B28" s="251">
        <v>656433</v>
      </c>
      <c r="C28" s="251">
        <v>63584</v>
      </c>
      <c r="D28" s="251">
        <v>38775</v>
      </c>
      <c r="E28" s="251">
        <v>23323</v>
      </c>
      <c r="F28" s="251">
        <v>758792</v>
      </c>
      <c r="G28" s="251">
        <v>782115</v>
      </c>
    </row>
    <row r="29" spans="1:12" s="2" customFormat="1" x14ac:dyDescent="0.3">
      <c r="A29" s="250" t="s">
        <v>231</v>
      </c>
      <c r="B29" s="251">
        <v>3512654</v>
      </c>
      <c r="C29" s="251">
        <v>350624</v>
      </c>
      <c r="D29" s="251">
        <v>205306</v>
      </c>
      <c r="E29" s="251">
        <v>115991</v>
      </c>
      <c r="F29" s="251">
        <v>4068584</v>
      </c>
      <c r="G29" s="251">
        <v>4184575</v>
      </c>
    </row>
    <row r="30" spans="1:12" x14ac:dyDescent="0.3">
      <c r="A30" s="243" t="s">
        <v>232</v>
      </c>
      <c r="B30" s="244">
        <v>3815924</v>
      </c>
      <c r="C30" s="244">
        <v>382340</v>
      </c>
      <c r="D30" s="244">
        <v>206348</v>
      </c>
      <c r="E30" s="244">
        <v>122563</v>
      </c>
      <c r="F30" s="244">
        <v>4404612</v>
      </c>
      <c r="G30" s="244">
        <v>4527175</v>
      </c>
    </row>
    <row r="31" spans="1:12" x14ac:dyDescent="0.3">
      <c r="A31" s="243" t="s">
        <v>233</v>
      </c>
      <c r="B31" s="244">
        <v>3787597</v>
      </c>
      <c r="C31" s="244">
        <v>361258</v>
      </c>
      <c r="D31" s="244">
        <v>188433</v>
      </c>
      <c r="E31" s="244">
        <v>126069</v>
      </c>
      <c r="F31" s="244">
        <v>4337288</v>
      </c>
      <c r="G31" s="244">
        <v>4463357</v>
      </c>
    </row>
    <row r="32" spans="1:12" x14ac:dyDescent="0.3">
      <c r="A32" s="243" t="s">
        <v>234</v>
      </c>
      <c r="B32" s="244">
        <v>3717483</v>
      </c>
      <c r="C32" s="244">
        <v>347997</v>
      </c>
      <c r="D32" s="244">
        <v>183418</v>
      </c>
      <c r="E32" s="244">
        <v>123336</v>
      </c>
      <c r="F32" s="244">
        <v>4248898</v>
      </c>
      <c r="G32" s="244">
        <v>4372234</v>
      </c>
    </row>
    <row r="33" spans="1:7" x14ac:dyDescent="0.3">
      <c r="A33" s="243" t="s">
        <v>235</v>
      </c>
      <c r="B33" s="244">
        <v>3390584</v>
      </c>
      <c r="C33" s="244">
        <v>317522</v>
      </c>
      <c r="D33" s="244">
        <v>169371</v>
      </c>
      <c r="E33" s="244">
        <v>115915</v>
      </c>
      <c r="F33" s="244">
        <v>3877477</v>
      </c>
      <c r="G33" s="244">
        <v>3993392</v>
      </c>
    </row>
    <row r="34" spans="1:7" x14ac:dyDescent="0.3">
      <c r="A34" s="243" t="s">
        <v>236</v>
      </c>
      <c r="B34" s="244">
        <v>3799242</v>
      </c>
      <c r="C34" s="244">
        <v>374287</v>
      </c>
      <c r="D34" s="244">
        <v>206155</v>
      </c>
      <c r="E34" s="244">
        <v>127716</v>
      </c>
      <c r="F34" s="244">
        <v>4379684</v>
      </c>
      <c r="G34" s="244">
        <v>4507400</v>
      </c>
    </row>
    <row r="35" spans="1:7" x14ac:dyDescent="0.3">
      <c r="A35" s="243" t="s">
        <v>237</v>
      </c>
      <c r="B35" s="244">
        <v>3915451</v>
      </c>
      <c r="C35" s="244">
        <v>404687</v>
      </c>
      <c r="D35" s="244">
        <v>221680</v>
      </c>
      <c r="E35" s="244">
        <v>132417</v>
      </c>
      <c r="F35" s="244">
        <v>4541818</v>
      </c>
      <c r="G35" s="244">
        <v>4674235</v>
      </c>
    </row>
    <row r="36" spans="1:7" x14ac:dyDescent="0.3">
      <c r="A36" s="243" t="s">
        <v>238</v>
      </c>
      <c r="B36" s="244">
        <v>3573329</v>
      </c>
      <c r="C36" s="244">
        <v>386660</v>
      </c>
      <c r="D36" s="244">
        <v>212235</v>
      </c>
      <c r="E36" s="244">
        <v>121596</v>
      </c>
      <c r="F36" s="244">
        <v>4172224</v>
      </c>
      <c r="G36" s="244">
        <v>4293820</v>
      </c>
    </row>
    <row r="37" spans="1:7" x14ac:dyDescent="0.3">
      <c r="A37" s="243" t="s">
        <v>239</v>
      </c>
      <c r="B37" s="244">
        <v>3044374</v>
      </c>
      <c r="C37" s="244">
        <v>336306</v>
      </c>
      <c r="D37" s="244">
        <v>189652</v>
      </c>
      <c r="E37" s="244">
        <v>102777</v>
      </c>
      <c r="F37" s="244">
        <v>3570332</v>
      </c>
      <c r="G37" s="244">
        <v>3673109</v>
      </c>
    </row>
    <row r="38" spans="1:7" x14ac:dyDescent="0.3">
      <c r="A38" s="243" t="s">
        <v>240</v>
      </c>
      <c r="B38" s="244">
        <v>2822593</v>
      </c>
      <c r="C38" s="244">
        <v>300413</v>
      </c>
      <c r="D38" s="244">
        <v>184183</v>
      </c>
      <c r="E38" s="244">
        <v>89246</v>
      </c>
      <c r="F38" s="244">
        <v>3307189</v>
      </c>
      <c r="G38" s="244">
        <v>3396435</v>
      </c>
    </row>
    <row r="39" spans="1:7" x14ac:dyDescent="0.3">
      <c r="A39" s="243" t="s">
        <v>241</v>
      </c>
      <c r="B39" s="244">
        <v>2724800</v>
      </c>
      <c r="C39" s="244">
        <v>270965</v>
      </c>
      <c r="D39" s="244">
        <v>175352</v>
      </c>
      <c r="E39" s="244">
        <v>80479</v>
      </c>
      <c r="F39" s="244">
        <v>3171117</v>
      </c>
      <c r="G39" s="244">
        <v>3251596</v>
      </c>
    </row>
    <row r="40" spans="1:7" x14ac:dyDescent="0.3">
      <c r="A40" s="243" t="s">
        <v>242</v>
      </c>
      <c r="B40" s="244">
        <v>1863126</v>
      </c>
      <c r="C40" s="244">
        <v>191102</v>
      </c>
      <c r="D40" s="244">
        <v>121999</v>
      </c>
      <c r="E40" s="244">
        <v>59344</v>
      </c>
      <c r="F40" s="244">
        <v>2176227</v>
      </c>
      <c r="G40" s="244">
        <v>2235571</v>
      </c>
    </row>
    <row r="41" spans="1:7" x14ac:dyDescent="0.3">
      <c r="A41" s="243" t="s">
        <v>243</v>
      </c>
      <c r="B41" s="244">
        <v>1403756</v>
      </c>
      <c r="C41" s="244">
        <v>140258</v>
      </c>
      <c r="D41" s="244">
        <v>88041</v>
      </c>
      <c r="E41" s="244">
        <v>41408</v>
      </c>
      <c r="F41" s="244">
        <v>1632055</v>
      </c>
      <c r="G41" s="244">
        <v>1673463</v>
      </c>
    </row>
    <row r="42" spans="1:7" x14ac:dyDescent="0.3">
      <c r="A42" s="243" t="s">
        <v>244</v>
      </c>
      <c r="B42" s="244">
        <v>1364978</v>
      </c>
      <c r="C42" s="244">
        <v>123376</v>
      </c>
      <c r="D42" s="244">
        <v>82418</v>
      </c>
      <c r="E42" s="244">
        <v>37720</v>
      </c>
      <c r="F42" s="244">
        <v>1570772</v>
      </c>
      <c r="G42" s="244">
        <v>1608492</v>
      </c>
    </row>
    <row r="43" spans="1:7" x14ac:dyDescent="0.3">
      <c r="A43" s="243"/>
      <c r="B43" s="244"/>
      <c r="C43" s="244"/>
      <c r="D43" s="244"/>
      <c r="E43" s="244"/>
      <c r="F43" s="244"/>
      <c r="G43" s="244"/>
    </row>
    <row r="46" spans="1:7" ht="18" x14ac:dyDescent="0.3">
      <c r="A46" s="237" t="s">
        <v>209</v>
      </c>
    </row>
    <row r="47" spans="1:7" x14ac:dyDescent="0.3">
      <c r="A47" s="239" t="s">
        <v>210</v>
      </c>
    </row>
    <row r="49" spans="1:12" x14ac:dyDescent="0.3">
      <c r="A49" s="240" t="s">
        <v>211</v>
      </c>
      <c r="B49" s="240">
        <v>2018</v>
      </c>
    </row>
    <row r="50" spans="1:12" x14ac:dyDescent="0.3">
      <c r="A50" s="240" t="s">
        <v>212</v>
      </c>
      <c r="B50" s="240" t="s">
        <v>245</v>
      </c>
    </row>
    <row r="52" spans="1:12" ht="26.1" customHeight="1" x14ac:dyDescent="0.3">
      <c r="B52" s="241" t="s">
        <v>0</v>
      </c>
      <c r="C52" s="241" t="s">
        <v>1</v>
      </c>
      <c r="D52" s="241" t="s">
        <v>2</v>
      </c>
      <c r="E52" s="241" t="s">
        <v>3</v>
      </c>
      <c r="F52" s="241" t="s">
        <v>213</v>
      </c>
      <c r="G52" s="241" t="s">
        <v>4</v>
      </c>
    </row>
    <row r="53" spans="1:12" ht="26.1" customHeight="1" x14ac:dyDescent="0.3">
      <c r="A53" s="242" t="s">
        <v>182</v>
      </c>
      <c r="B53" s="241" t="s">
        <v>214</v>
      </c>
      <c r="C53" s="241" t="s">
        <v>215</v>
      </c>
      <c r="D53" s="241" t="s">
        <v>216</v>
      </c>
      <c r="E53" s="241" t="s">
        <v>217</v>
      </c>
      <c r="F53" s="241" t="s">
        <v>218</v>
      </c>
      <c r="G53" s="241" t="s">
        <v>219</v>
      </c>
    </row>
    <row r="54" spans="1:12" x14ac:dyDescent="0.3">
      <c r="A54" s="243" t="s">
        <v>220</v>
      </c>
      <c r="B54" s="244">
        <f>B65</f>
        <v>3085594</v>
      </c>
      <c r="C54" s="244">
        <f t="shared" ref="C54:G54" si="13">C65</f>
        <v>295247</v>
      </c>
      <c r="D54" s="244">
        <f t="shared" si="13"/>
        <v>181268</v>
      </c>
      <c r="E54" s="244">
        <f t="shared" si="13"/>
        <v>107387</v>
      </c>
      <c r="F54" s="244">
        <f t="shared" si="13"/>
        <v>3562109</v>
      </c>
      <c r="G54" s="244">
        <f t="shared" si="13"/>
        <v>3669496</v>
      </c>
      <c r="I54" s="245">
        <f>B54/$G$54</f>
        <v>0.84087678525879306</v>
      </c>
      <c r="J54" s="245">
        <f t="shared" ref="J54:L54" si="14">C54/$G$54</f>
        <v>8.0459823365388594E-2</v>
      </c>
      <c r="K54" s="245">
        <f t="shared" si="14"/>
        <v>4.9398609509316814E-2</v>
      </c>
      <c r="L54" s="245">
        <f t="shared" si="14"/>
        <v>2.9264781866501558E-2</v>
      </c>
    </row>
    <row r="55" spans="1:12" x14ac:dyDescent="0.3">
      <c r="A55" s="243" t="s">
        <v>99</v>
      </c>
      <c r="B55" s="244">
        <f>B75+B76</f>
        <v>3825706</v>
      </c>
      <c r="C55" s="244">
        <f t="shared" ref="C55:G55" si="15">C75+C76</f>
        <v>368473</v>
      </c>
      <c r="D55" s="244">
        <f t="shared" si="15"/>
        <v>199076</v>
      </c>
      <c r="E55" s="244">
        <f t="shared" si="15"/>
        <v>123534</v>
      </c>
      <c r="F55" s="244">
        <f t="shared" si="15"/>
        <v>4393255</v>
      </c>
      <c r="G55" s="244">
        <f t="shared" si="15"/>
        <v>4516789</v>
      </c>
    </row>
    <row r="56" spans="1:12" x14ac:dyDescent="0.3">
      <c r="A56" s="243" t="s">
        <v>100</v>
      </c>
      <c r="B56" s="244">
        <f>B77+B78</f>
        <v>3532360</v>
      </c>
      <c r="C56" s="244">
        <f t="shared" ref="C56:G56" si="16">C77+C78</f>
        <v>326324</v>
      </c>
      <c r="D56" s="244">
        <f t="shared" si="16"/>
        <v>174135</v>
      </c>
      <c r="E56" s="244">
        <f t="shared" si="16"/>
        <v>116145</v>
      </c>
      <c r="F56" s="244">
        <f t="shared" si="16"/>
        <v>4032819</v>
      </c>
      <c r="G56" s="244">
        <f t="shared" si="16"/>
        <v>4148964</v>
      </c>
    </row>
    <row r="57" spans="1:12" x14ac:dyDescent="0.3">
      <c r="A57" s="243" t="s">
        <v>101</v>
      </c>
      <c r="B57" s="244">
        <f>B79+B80</f>
        <v>3811128</v>
      </c>
      <c r="C57" s="244">
        <f t="shared" ref="C57:G57" si="17">C79+C80</f>
        <v>376430</v>
      </c>
      <c r="D57" s="244">
        <f t="shared" si="17"/>
        <v>208426</v>
      </c>
      <c r="E57" s="244">
        <f t="shared" si="17"/>
        <v>127209</v>
      </c>
      <c r="F57" s="244">
        <f t="shared" si="17"/>
        <v>4395984</v>
      </c>
      <c r="G57" s="244">
        <f t="shared" si="17"/>
        <v>4523193</v>
      </c>
    </row>
    <row r="58" spans="1:12" x14ac:dyDescent="0.3">
      <c r="A58" s="243" t="s">
        <v>102</v>
      </c>
      <c r="B58" s="244">
        <f>B81+B82</f>
        <v>3256556</v>
      </c>
      <c r="C58" s="244">
        <f t="shared" ref="C58:G58" si="18">C81+C82</f>
        <v>351295</v>
      </c>
      <c r="D58" s="244">
        <f t="shared" si="18"/>
        <v>195921</v>
      </c>
      <c r="E58" s="244">
        <f t="shared" si="18"/>
        <v>110727</v>
      </c>
      <c r="F58" s="244">
        <f t="shared" si="18"/>
        <v>3803772</v>
      </c>
      <c r="G58" s="244">
        <f t="shared" si="18"/>
        <v>3914499</v>
      </c>
    </row>
    <row r="59" spans="1:12" x14ac:dyDescent="0.3">
      <c r="A59" s="243" t="s">
        <v>55</v>
      </c>
      <c r="B59" s="244">
        <f>B83+B84</f>
        <v>2670860</v>
      </c>
      <c r="C59" s="244">
        <f t="shared" ref="C59:G59" si="19">C83+C84</f>
        <v>273369</v>
      </c>
      <c r="D59" s="244">
        <f t="shared" si="19"/>
        <v>174528</v>
      </c>
      <c r="E59" s="244">
        <f t="shared" si="19"/>
        <v>81833</v>
      </c>
      <c r="F59" s="244">
        <f t="shared" si="19"/>
        <v>3118757</v>
      </c>
      <c r="G59" s="244">
        <f t="shared" si="19"/>
        <v>3200590</v>
      </c>
    </row>
    <row r="60" spans="1:12" x14ac:dyDescent="0.3">
      <c r="A60" s="243" t="s">
        <v>56</v>
      </c>
      <c r="B60" s="244">
        <f>SUM(B85:B87)</f>
        <v>1977835</v>
      </c>
      <c r="C60" s="244">
        <f t="shared" ref="C60:G60" si="20">SUM(C85:C87)</f>
        <v>186477</v>
      </c>
      <c r="D60" s="244">
        <f t="shared" si="20"/>
        <v>125737</v>
      </c>
      <c r="E60" s="244">
        <f t="shared" si="20"/>
        <v>57600</v>
      </c>
      <c r="F60" s="244">
        <f t="shared" si="20"/>
        <v>2290049</v>
      </c>
      <c r="G60" s="244">
        <f t="shared" si="20"/>
        <v>2347649</v>
      </c>
    </row>
    <row r="61" spans="1:12" x14ac:dyDescent="0.3">
      <c r="A61" s="243" t="s">
        <v>70</v>
      </c>
      <c r="B61" s="244">
        <f>SUM(B54:B60)</f>
        <v>22160039</v>
      </c>
      <c r="C61" s="244">
        <f t="shared" ref="C61:G61" si="21">SUM(C54:C60)</f>
        <v>2177615</v>
      </c>
      <c r="D61" s="244">
        <f t="shared" si="21"/>
        <v>1259091</v>
      </c>
      <c r="E61" s="244">
        <f t="shared" si="21"/>
        <v>724435</v>
      </c>
      <c r="F61" s="244">
        <f t="shared" si="21"/>
        <v>25596745</v>
      </c>
      <c r="G61" s="244">
        <f t="shared" si="21"/>
        <v>26321180</v>
      </c>
      <c r="I61" s="252">
        <f>B61/$G$61</f>
        <v>0.84190902535524625</v>
      </c>
      <c r="J61" s="252">
        <f t="shared" ref="J61:L61" si="22">C61/$G$61</f>
        <v>8.2732423090454157E-2</v>
      </c>
      <c r="K61" s="252">
        <f t="shared" si="22"/>
        <v>4.7835659343540067E-2</v>
      </c>
      <c r="L61" s="252">
        <f t="shared" si="22"/>
        <v>2.7522892210759549E-2</v>
      </c>
    </row>
    <row r="63" spans="1:12" x14ac:dyDescent="0.3">
      <c r="A63" s="243" t="s">
        <v>221</v>
      </c>
      <c r="B63" s="244">
        <v>27667942</v>
      </c>
      <c r="C63" s="244">
        <v>2648751</v>
      </c>
      <c r="D63" s="244">
        <v>1547309</v>
      </c>
      <c r="E63" s="244">
        <v>926200</v>
      </c>
      <c r="F63" s="244">
        <v>31864002</v>
      </c>
      <c r="G63" s="244">
        <v>32790202</v>
      </c>
    </row>
    <row r="64" spans="1:12" x14ac:dyDescent="0.3">
      <c r="A64" s="247" t="s">
        <v>222</v>
      </c>
      <c r="B64" s="248">
        <v>17511344</v>
      </c>
      <c r="C64" s="248">
        <v>1717769</v>
      </c>
      <c r="D64" s="248">
        <v>958826</v>
      </c>
      <c r="E64" s="248">
        <v>585002</v>
      </c>
      <c r="F64" s="248">
        <v>20187939</v>
      </c>
      <c r="G64" s="248">
        <v>20772941</v>
      </c>
    </row>
    <row r="65" spans="1:7" x14ac:dyDescent="0.3">
      <c r="A65" s="247" t="s">
        <v>220</v>
      </c>
      <c r="B65" s="248">
        <v>3085594</v>
      </c>
      <c r="C65" s="248">
        <v>295247</v>
      </c>
      <c r="D65" s="248">
        <v>181268</v>
      </c>
      <c r="E65" s="248">
        <v>107387</v>
      </c>
      <c r="F65" s="248">
        <v>3562109</v>
      </c>
      <c r="G65" s="248">
        <v>3669496</v>
      </c>
    </row>
    <row r="66" spans="1:7" s="247" customFormat="1" ht="15" x14ac:dyDescent="0.3">
      <c r="A66" s="247" t="s">
        <v>223</v>
      </c>
      <c r="B66" s="248">
        <f>SUM(B72:B74)</f>
        <v>2467117</v>
      </c>
      <c r="C66" s="248">
        <f t="shared" ref="C66:G66" si="23">SUM(C72:C74)</f>
        <v>239526</v>
      </c>
      <c r="D66" s="248">
        <f t="shared" si="23"/>
        <v>146462</v>
      </c>
      <c r="E66" s="248">
        <f t="shared" si="23"/>
        <v>84425</v>
      </c>
      <c r="F66" s="248">
        <f t="shared" si="23"/>
        <v>2853105</v>
      </c>
      <c r="G66" s="248">
        <f t="shared" si="23"/>
        <v>2937530</v>
      </c>
    </row>
    <row r="67" spans="1:7" s="247" customFormat="1" ht="15" x14ac:dyDescent="0.3">
      <c r="A67" s="247" t="s">
        <v>224</v>
      </c>
      <c r="B67" s="248">
        <f>SUM(B70:B78)</f>
        <v>10443660</v>
      </c>
      <c r="C67" s="248">
        <f t="shared" ref="C67:G67" si="24">SUM(C70:C78)</f>
        <v>990044</v>
      </c>
      <c r="D67" s="248">
        <f t="shared" si="24"/>
        <v>554479</v>
      </c>
      <c r="E67" s="248">
        <f t="shared" si="24"/>
        <v>347066</v>
      </c>
      <c r="F67" s="248">
        <f t="shared" si="24"/>
        <v>11988183</v>
      </c>
      <c r="G67" s="248">
        <f t="shared" si="24"/>
        <v>12335249</v>
      </c>
    </row>
    <row r="68" spans="1:7" s="247" customFormat="1" ht="15" x14ac:dyDescent="0.3">
      <c r="A68" s="247" t="s">
        <v>225</v>
      </c>
      <c r="B68" s="248">
        <f>SUM(B79:B82)</f>
        <v>7067684</v>
      </c>
      <c r="C68" s="248">
        <f t="shared" ref="C68:G68" si="25">SUM(C79:C82)</f>
        <v>727725</v>
      </c>
      <c r="D68" s="248">
        <f t="shared" si="25"/>
        <v>404347</v>
      </c>
      <c r="E68" s="248">
        <f t="shared" si="25"/>
        <v>237936</v>
      </c>
      <c r="F68" s="248">
        <f t="shared" si="25"/>
        <v>8199756</v>
      </c>
      <c r="G68" s="248">
        <f t="shared" si="25"/>
        <v>8437692</v>
      </c>
    </row>
    <row r="69" spans="1:7" x14ac:dyDescent="0.3">
      <c r="A69" s="243" t="s">
        <v>226</v>
      </c>
      <c r="B69" s="244">
        <v>4648695</v>
      </c>
      <c r="C69" s="244">
        <v>459846</v>
      </c>
      <c r="D69" s="244">
        <v>300265</v>
      </c>
      <c r="E69" s="244">
        <v>139433</v>
      </c>
      <c r="F69" s="244">
        <v>5408806</v>
      </c>
      <c r="G69" s="244">
        <v>5548239</v>
      </c>
    </row>
    <row r="70" spans="1:7" x14ac:dyDescent="0.3">
      <c r="A70" s="243" t="s">
        <v>227</v>
      </c>
      <c r="B70" s="244">
        <v>305110</v>
      </c>
      <c r="C70" s="244">
        <v>27290</v>
      </c>
      <c r="D70" s="244">
        <v>16943</v>
      </c>
      <c r="E70" s="244">
        <v>11428</v>
      </c>
      <c r="F70" s="244">
        <v>349343</v>
      </c>
      <c r="G70" s="244">
        <v>360771</v>
      </c>
    </row>
    <row r="71" spans="1:7" x14ac:dyDescent="0.3">
      <c r="A71" s="247" t="s">
        <v>228</v>
      </c>
      <c r="B71" s="238">
        <v>313367</v>
      </c>
      <c r="C71" s="238">
        <v>28431</v>
      </c>
      <c r="D71" s="238">
        <v>17863</v>
      </c>
      <c r="E71" s="238">
        <v>11534</v>
      </c>
      <c r="F71" s="238">
        <v>359661</v>
      </c>
      <c r="G71" s="238">
        <v>371195</v>
      </c>
    </row>
    <row r="72" spans="1:7" s="2" customFormat="1" x14ac:dyDescent="0.3">
      <c r="A72" s="250" t="s">
        <v>229</v>
      </c>
      <c r="B72" s="251">
        <v>324403</v>
      </c>
      <c r="C72" s="251">
        <v>29913</v>
      </c>
      <c r="D72" s="251">
        <v>18301</v>
      </c>
      <c r="E72" s="251">
        <v>12160</v>
      </c>
      <c r="F72" s="251">
        <v>372617</v>
      </c>
      <c r="G72" s="251">
        <v>384777</v>
      </c>
    </row>
    <row r="73" spans="1:7" s="2" customFormat="1" x14ac:dyDescent="0.3">
      <c r="A73" s="250" t="s">
        <v>230</v>
      </c>
      <c r="B73" s="251">
        <v>337046</v>
      </c>
      <c r="C73" s="251">
        <v>32326</v>
      </c>
      <c r="D73" s="251">
        <v>20192</v>
      </c>
      <c r="E73" s="251">
        <v>12124</v>
      </c>
      <c r="F73" s="251">
        <v>389564</v>
      </c>
      <c r="G73" s="251">
        <v>401688</v>
      </c>
    </row>
    <row r="74" spans="1:7" s="2" customFormat="1" x14ac:dyDescent="0.3">
      <c r="A74" s="250" t="s">
        <v>231</v>
      </c>
      <c r="B74" s="251">
        <v>1805668</v>
      </c>
      <c r="C74" s="251">
        <v>177287</v>
      </c>
      <c r="D74" s="251">
        <v>107969</v>
      </c>
      <c r="E74" s="251">
        <v>60141</v>
      </c>
      <c r="F74" s="251">
        <v>2090924</v>
      </c>
      <c r="G74" s="251">
        <v>2151065</v>
      </c>
    </row>
    <row r="75" spans="1:7" x14ac:dyDescent="0.3">
      <c r="A75" s="243" t="s">
        <v>232</v>
      </c>
      <c r="B75" s="244">
        <v>1935980</v>
      </c>
      <c r="C75" s="244">
        <v>190532</v>
      </c>
      <c r="D75" s="244">
        <v>104931</v>
      </c>
      <c r="E75" s="244">
        <v>61259</v>
      </c>
      <c r="F75" s="244">
        <v>2231443</v>
      </c>
      <c r="G75" s="244">
        <v>2292702</v>
      </c>
    </row>
    <row r="76" spans="1:7" x14ac:dyDescent="0.3">
      <c r="A76" s="243" t="s">
        <v>233</v>
      </c>
      <c r="B76" s="244">
        <v>1889726</v>
      </c>
      <c r="C76" s="244">
        <v>177941</v>
      </c>
      <c r="D76" s="244">
        <v>94145</v>
      </c>
      <c r="E76" s="244">
        <v>62275</v>
      </c>
      <c r="F76" s="244">
        <v>2161812</v>
      </c>
      <c r="G76" s="244">
        <v>2224087</v>
      </c>
    </row>
    <row r="77" spans="1:7" x14ac:dyDescent="0.3">
      <c r="A77" s="243" t="s">
        <v>234</v>
      </c>
      <c r="B77" s="244">
        <v>1845854</v>
      </c>
      <c r="C77" s="244">
        <v>170749</v>
      </c>
      <c r="D77" s="244">
        <v>90880</v>
      </c>
      <c r="E77" s="244">
        <v>59843</v>
      </c>
      <c r="F77" s="244">
        <v>2107483</v>
      </c>
      <c r="G77" s="244">
        <v>2167326</v>
      </c>
    </row>
    <row r="78" spans="1:7" x14ac:dyDescent="0.3">
      <c r="A78" s="243" t="s">
        <v>235</v>
      </c>
      <c r="B78" s="244">
        <v>1686506</v>
      </c>
      <c r="C78" s="244">
        <v>155575</v>
      </c>
      <c r="D78" s="244">
        <v>83255</v>
      </c>
      <c r="E78" s="244">
        <v>56302</v>
      </c>
      <c r="F78" s="244">
        <v>1925336</v>
      </c>
      <c r="G78" s="244">
        <v>1981638</v>
      </c>
    </row>
    <row r="79" spans="1:7" x14ac:dyDescent="0.3">
      <c r="A79" s="243" t="s">
        <v>236</v>
      </c>
      <c r="B79" s="244">
        <v>1879694</v>
      </c>
      <c r="C79" s="244">
        <v>180561</v>
      </c>
      <c r="D79" s="244">
        <v>100487</v>
      </c>
      <c r="E79" s="244">
        <v>62274</v>
      </c>
      <c r="F79" s="244">
        <v>2160742</v>
      </c>
      <c r="G79" s="244">
        <v>2223016</v>
      </c>
    </row>
    <row r="80" spans="1:7" x14ac:dyDescent="0.3">
      <c r="A80" s="243" t="s">
        <v>237</v>
      </c>
      <c r="B80" s="244">
        <v>1931434</v>
      </c>
      <c r="C80" s="244">
        <v>195869</v>
      </c>
      <c r="D80" s="244">
        <v>107939</v>
      </c>
      <c r="E80" s="244">
        <v>64935</v>
      </c>
      <c r="F80" s="244">
        <v>2235242</v>
      </c>
      <c r="G80" s="244">
        <v>2300177</v>
      </c>
    </row>
    <row r="81" spans="1:7" x14ac:dyDescent="0.3">
      <c r="A81" s="243" t="s">
        <v>238</v>
      </c>
      <c r="B81" s="244">
        <v>1763370</v>
      </c>
      <c r="C81" s="244">
        <v>188052</v>
      </c>
      <c r="D81" s="244">
        <v>103527</v>
      </c>
      <c r="E81" s="244">
        <v>59816</v>
      </c>
      <c r="F81" s="244">
        <v>2054949</v>
      </c>
      <c r="G81" s="244">
        <v>2114765</v>
      </c>
    </row>
    <row r="82" spans="1:7" x14ac:dyDescent="0.3">
      <c r="A82" s="243" t="s">
        <v>239</v>
      </c>
      <c r="B82" s="244">
        <v>1493186</v>
      </c>
      <c r="C82" s="244">
        <v>163243</v>
      </c>
      <c r="D82" s="244">
        <v>92394</v>
      </c>
      <c r="E82" s="244">
        <v>50911</v>
      </c>
      <c r="F82" s="244">
        <v>1748823</v>
      </c>
      <c r="G82" s="244">
        <v>1799734</v>
      </c>
    </row>
    <row r="83" spans="1:7" x14ac:dyDescent="0.3">
      <c r="A83" s="243" t="s">
        <v>240</v>
      </c>
      <c r="B83" s="244">
        <v>1366142</v>
      </c>
      <c r="C83" s="244">
        <v>145014</v>
      </c>
      <c r="D83" s="244">
        <v>89841</v>
      </c>
      <c r="E83" s="244">
        <v>43738</v>
      </c>
      <c r="F83" s="244">
        <v>1600997</v>
      </c>
      <c r="G83" s="244">
        <v>1644735</v>
      </c>
    </row>
    <row r="84" spans="1:7" x14ac:dyDescent="0.3">
      <c r="A84" s="243" t="s">
        <v>241</v>
      </c>
      <c r="B84" s="244">
        <v>1304718</v>
      </c>
      <c r="C84" s="244">
        <v>128355</v>
      </c>
      <c r="D84" s="244">
        <v>84687</v>
      </c>
      <c r="E84" s="244">
        <v>38095</v>
      </c>
      <c r="F84" s="244">
        <v>1517760</v>
      </c>
      <c r="G84" s="244">
        <v>1555855</v>
      </c>
    </row>
    <row r="85" spans="1:7" x14ac:dyDescent="0.3">
      <c r="A85" s="243" t="s">
        <v>242</v>
      </c>
      <c r="B85" s="244">
        <v>861788</v>
      </c>
      <c r="C85" s="244">
        <v>85041</v>
      </c>
      <c r="D85" s="244">
        <v>57103</v>
      </c>
      <c r="E85" s="244">
        <v>27065</v>
      </c>
      <c r="F85" s="244">
        <v>1003932</v>
      </c>
      <c r="G85" s="244">
        <v>1030997</v>
      </c>
    </row>
    <row r="86" spans="1:7" x14ac:dyDescent="0.3">
      <c r="A86" s="243" t="s">
        <v>243</v>
      </c>
      <c r="B86" s="244">
        <v>616872</v>
      </c>
      <c r="C86" s="244">
        <v>58324</v>
      </c>
      <c r="D86" s="244">
        <v>38632</v>
      </c>
      <c r="E86" s="244">
        <v>17578</v>
      </c>
      <c r="F86" s="244">
        <v>713828</v>
      </c>
      <c r="G86" s="244">
        <v>731406</v>
      </c>
    </row>
    <row r="87" spans="1:7" x14ac:dyDescent="0.3">
      <c r="A87" s="243" t="s">
        <v>244</v>
      </c>
      <c r="B87" s="244">
        <v>499175</v>
      </c>
      <c r="C87" s="244">
        <v>43112</v>
      </c>
      <c r="D87" s="244">
        <v>30002</v>
      </c>
      <c r="E87" s="244">
        <v>12957</v>
      </c>
      <c r="F87" s="244">
        <v>572289</v>
      </c>
      <c r="G87" s="244">
        <v>585246</v>
      </c>
    </row>
    <row r="88" spans="1:7" x14ac:dyDescent="0.3">
      <c r="A88" s="243"/>
      <c r="B88" s="244"/>
      <c r="C88" s="244"/>
      <c r="D88" s="244"/>
      <c r="E88" s="244"/>
      <c r="F88" s="244"/>
      <c r="G88" s="244"/>
    </row>
    <row r="91" spans="1:7" ht="18" x14ac:dyDescent="0.3">
      <c r="A91" s="237" t="s">
        <v>209</v>
      </c>
    </row>
    <row r="92" spans="1:7" x14ac:dyDescent="0.3">
      <c r="A92" s="239" t="s">
        <v>210</v>
      </c>
    </row>
    <row r="94" spans="1:7" x14ac:dyDescent="0.3">
      <c r="A94" s="240" t="s">
        <v>211</v>
      </c>
      <c r="B94" s="240">
        <v>2018</v>
      </c>
    </row>
    <row r="95" spans="1:7" x14ac:dyDescent="0.3">
      <c r="A95" s="240" t="s">
        <v>212</v>
      </c>
      <c r="B95" s="240" t="s">
        <v>246</v>
      </c>
    </row>
    <row r="97" spans="1:12" ht="26.1" customHeight="1" x14ac:dyDescent="0.3">
      <c r="B97" s="241" t="s">
        <v>0</v>
      </c>
      <c r="C97" s="241" t="s">
        <v>1</v>
      </c>
      <c r="D97" s="241" t="s">
        <v>2</v>
      </c>
      <c r="E97" s="241" t="s">
        <v>3</v>
      </c>
      <c r="F97" s="241" t="s">
        <v>213</v>
      </c>
      <c r="G97" s="241" t="s">
        <v>4</v>
      </c>
    </row>
    <row r="98" spans="1:12" ht="26.1" customHeight="1" x14ac:dyDescent="0.3">
      <c r="A98" s="242" t="s">
        <v>182</v>
      </c>
      <c r="B98" s="241" t="s">
        <v>214</v>
      </c>
      <c r="C98" s="241" t="s">
        <v>215</v>
      </c>
      <c r="D98" s="241" t="s">
        <v>216</v>
      </c>
      <c r="E98" s="241" t="s">
        <v>217</v>
      </c>
      <c r="F98" s="241" t="s">
        <v>218</v>
      </c>
      <c r="G98" s="241" t="s">
        <v>219</v>
      </c>
    </row>
    <row r="99" spans="1:12" x14ac:dyDescent="0.3">
      <c r="A99" s="243" t="s">
        <v>220</v>
      </c>
      <c r="B99" s="244">
        <f>B110</f>
        <v>2919889</v>
      </c>
      <c r="C99" s="244">
        <f t="shared" ref="C99:G99" si="26">C110</f>
        <v>286180</v>
      </c>
      <c r="D99" s="244">
        <f t="shared" si="26"/>
        <v>165369</v>
      </c>
      <c r="E99" s="244">
        <f t="shared" si="26"/>
        <v>100158</v>
      </c>
      <c r="F99" s="244">
        <f t="shared" si="26"/>
        <v>3371438</v>
      </c>
      <c r="G99" s="244">
        <f t="shared" si="26"/>
        <v>3471596</v>
      </c>
      <c r="I99" s="245">
        <f>B99/$G$99</f>
        <v>0.8410797224100961</v>
      </c>
      <c r="J99" s="245">
        <f t="shared" ref="J99:L99" si="27">C99/$G$99</f>
        <v>8.243470726432453E-2</v>
      </c>
      <c r="K99" s="245">
        <f t="shared" si="27"/>
        <v>4.7634863042819497E-2</v>
      </c>
      <c r="L99" s="245">
        <f t="shared" si="27"/>
        <v>2.885070728275986E-2</v>
      </c>
    </row>
    <row r="100" spans="1:12" x14ac:dyDescent="0.3">
      <c r="A100" s="243" t="s">
        <v>99</v>
      </c>
      <c r="B100" s="244">
        <f>B120+B121</f>
        <v>3777815</v>
      </c>
      <c r="C100" s="244">
        <f t="shared" ref="C100:G100" si="28">C120+C121</f>
        <v>375125</v>
      </c>
      <c r="D100" s="244">
        <f t="shared" si="28"/>
        <v>195705</v>
      </c>
      <c r="E100" s="244">
        <f t="shared" si="28"/>
        <v>125098</v>
      </c>
      <c r="F100" s="244">
        <f t="shared" si="28"/>
        <v>4348645</v>
      </c>
      <c r="G100" s="244">
        <f t="shared" si="28"/>
        <v>4473743</v>
      </c>
    </row>
    <row r="101" spans="1:12" x14ac:dyDescent="0.3">
      <c r="A101" s="243" t="s">
        <v>100</v>
      </c>
      <c r="B101" s="244">
        <f>B122+B123</f>
        <v>3575707</v>
      </c>
      <c r="C101" s="244">
        <f t="shared" ref="C101:G101" si="29">C122+C123</f>
        <v>339195</v>
      </c>
      <c r="D101" s="244">
        <f t="shared" si="29"/>
        <v>178654</v>
      </c>
      <c r="E101" s="244">
        <f t="shared" si="29"/>
        <v>123106</v>
      </c>
      <c r="F101" s="244">
        <f t="shared" si="29"/>
        <v>4093556</v>
      </c>
      <c r="G101" s="244">
        <f t="shared" si="29"/>
        <v>4216662</v>
      </c>
    </row>
    <row r="102" spans="1:12" x14ac:dyDescent="0.3">
      <c r="A102" s="243" t="s">
        <v>101</v>
      </c>
      <c r="B102" s="244">
        <f>B124+B125</f>
        <v>3903565</v>
      </c>
      <c r="C102" s="244">
        <f t="shared" ref="C102:G102" si="30">C124+C125</f>
        <v>402544</v>
      </c>
      <c r="D102" s="244">
        <f t="shared" si="30"/>
        <v>219409</v>
      </c>
      <c r="E102" s="244">
        <f t="shared" si="30"/>
        <v>132924</v>
      </c>
      <c r="F102" s="244">
        <f t="shared" si="30"/>
        <v>4525518</v>
      </c>
      <c r="G102" s="244">
        <f t="shared" si="30"/>
        <v>4658442</v>
      </c>
    </row>
    <row r="103" spans="1:12" x14ac:dyDescent="0.3">
      <c r="A103" s="243" t="s">
        <v>102</v>
      </c>
      <c r="B103" s="244">
        <f>B126+B127</f>
        <v>3361147</v>
      </c>
      <c r="C103" s="244">
        <f t="shared" ref="C103:G103" si="31">C126+C127</f>
        <v>371671</v>
      </c>
      <c r="D103" s="244">
        <f t="shared" si="31"/>
        <v>205966</v>
      </c>
      <c r="E103" s="244">
        <f t="shared" si="31"/>
        <v>113646</v>
      </c>
      <c r="F103" s="244">
        <f t="shared" si="31"/>
        <v>3938784</v>
      </c>
      <c r="G103" s="244">
        <f t="shared" si="31"/>
        <v>4052430</v>
      </c>
    </row>
    <row r="104" spans="1:12" x14ac:dyDescent="0.3">
      <c r="A104" s="243" t="s">
        <v>55</v>
      </c>
      <c r="B104" s="244">
        <f>B128+B129</f>
        <v>2876533</v>
      </c>
      <c r="C104" s="244">
        <f t="shared" ref="C104:G104" si="32">C128+C129</f>
        <v>298009</v>
      </c>
      <c r="D104" s="244">
        <f t="shared" si="32"/>
        <v>185007</v>
      </c>
      <c r="E104" s="244">
        <f t="shared" si="32"/>
        <v>87892</v>
      </c>
      <c r="F104" s="244">
        <f t="shared" si="32"/>
        <v>3359549</v>
      </c>
      <c r="G104" s="244">
        <f t="shared" si="32"/>
        <v>3447441</v>
      </c>
    </row>
    <row r="105" spans="1:12" x14ac:dyDescent="0.3">
      <c r="A105" s="243" t="s">
        <v>56</v>
      </c>
      <c r="B105" s="244">
        <f>SUM(B130:B132)</f>
        <v>2654025</v>
      </c>
      <c r="C105" s="244">
        <f t="shared" ref="C105:G105" si="33">SUM(C130:C132)</f>
        <v>268259</v>
      </c>
      <c r="D105" s="244">
        <f t="shared" si="33"/>
        <v>166721</v>
      </c>
      <c r="E105" s="244">
        <f t="shared" si="33"/>
        <v>80872</v>
      </c>
      <c r="F105" s="244">
        <f t="shared" si="33"/>
        <v>3089005</v>
      </c>
      <c r="G105" s="244">
        <f t="shared" si="33"/>
        <v>3169877</v>
      </c>
    </row>
    <row r="106" spans="1:12" x14ac:dyDescent="0.3">
      <c r="A106" s="243" t="s">
        <v>70</v>
      </c>
      <c r="B106" s="244">
        <f>SUM(B99:B105)</f>
        <v>23068681</v>
      </c>
      <c r="C106" s="244">
        <f t="shared" ref="C106:G106" si="34">SUM(C99:C105)</f>
        <v>2340983</v>
      </c>
      <c r="D106" s="244">
        <f t="shared" si="34"/>
        <v>1316831</v>
      </c>
      <c r="E106" s="244">
        <f t="shared" si="34"/>
        <v>763696</v>
      </c>
      <c r="F106" s="244">
        <f t="shared" si="34"/>
        <v>26726495</v>
      </c>
      <c r="G106" s="244">
        <f t="shared" si="34"/>
        <v>27490191</v>
      </c>
    </row>
    <row r="108" spans="1:12" x14ac:dyDescent="0.3">
      <c r="A108" s="243" t="s">
        <v>221</v>
      </c>
      <c r="B108" s="244">
        <v>28309236</v>
      </c>
      <c r="C108" s="244">
        <v>2789349</v>
      </c>
      <c r="D108" s="244">
        <v>1591322</v>
      </c>
      <c r="E108" s="244">
        <v>955441</v>
      </c>
      <c r="F108" s="244">
        <v>32689907</v>
      </c>
      <c r="G108" s="244">
        <v>33645348</v>
      </c>
    </row>
    <row r="109" spans="1:12" x14ac:dyDescent="0.3">
      <c r="A109" s="247" t="s">
        <v>222</v>
      </c>
      <c r="B109" s="248">
        <v>17538123</v>
      </c>
      <c r="C109" s="248">
        <v>1774715</v>
      </c>
      <c r="D109" s="248">
        <v>965103</v>
      </c>
      <c r="E109" s="248">
        <v>594932</v>
      </c>
      <c r="F109" s="248">
        <v>20277941</v>
      </c>
      <c r="G109" s="248">
        <v>20872873</v>
      </c>
    </row>
    <row r="110" spans="1:12" x14ac:dyDescent="0.3">
      <c r="A110" s="247" t="s">
        <v>220</v>
      </c>
      <c r="B110" s="248">
        <v>2919889</v>
      </c>
      <c r="C110" s="248">
        <v>286180</v>
      </c>
      <c r="D110" s="248">
        <v>165369</v>
      </c>
      <c r="E110" s="248">
        <v>100158</v>
      </c>
      <c r="F110" s="248">
        <v>3371438</v>
      </c>
      <c r="G110" s="248">
        <v>3471596</v>
      </c>
    </row>
    <row r="111" spans="1:12" s="247" customFormat="1" ht="15" x14ac:dyDescent="0.3">
      <c r="A111" s="247" t="s">
        <v>223</v>
      </c>
      <c r="B111" s="248">
        <f>SUM(B117:B119)</f>
        <v>2332206</v>
      </c>
      <c r="C111" s="248">
        <f t="shared" ref="C111:G111" si="35">SUM(C117:C119)</f>
        <v>232605</v>
      </c>
      <c r="D111" s="248">
        <f t="shared" si="35"/>
        <v>133099</v>
      </c>
      <c r="E111" s="248">
        <f t="shared" si="35"/>
        <v>78246</v>
      </c>
      <c r="F111" s="248">
        <f t="shared" si="35"/>
        <v>2697910</v>
      </c>
      <c r="G111" s="248">
        <f t="shared" si="35"/>
        <v>2776156</v>
      </c>
    </row>
    <row r="112" spans="1:12" s="247" customFormat="1" ht="15" x14ac:dyDescent="0.3">
      <c r="A112" s="247" t="s">
        <v>224</v>
      </c>
      <c r="B112" s="248">
        <f>SUM(B115:B123)</f>
        <v>10273411</v>
      </c>
      <c r="C112" s="248">
        <f t="shared" ref="C112:G112" si="36">SUM(C115:C123)</f>
        <v>1000500</v>
      </c>
      <c r="D112" s="248">
        <f t="shared" si="36"/>
        <v>539728</v>
      </c>
      <c r="E112" s="248">
        <f t="shared" si="36"/>
        <v>348362</v>
      </c>
      <c r="F112" s="248">
        <f t="shared" si="36"/>
        <v>11813639</v>
      </c>
      <c r="G112" s="248">
        <f t="shared" si="36"/>
        <v>12162001</v>
      </c>
    </row>
    <row r="113" spans="1:7" s="247" customFormat="1" ht="15" x14ac:dyDescent="0.3">
      <c r="A113" s="247" t="s">
        <v>225</v>
      </c>
      <c r="B113" s="248">
        <f>SUM(B124:B127)</f>
        <v>7264712</v>
      </c>
      <c r="C113" s="248">
        <f t="shared" ref="C113:G113" si="37">SUM(C124:C127)</f>
        <v>774215</v>
      </c>
      <c r="D113" s="248">
        <f t="shared" si="37"/>
        <v>425375</v>
      </c>
      <c r="E113" s="248">
        <f t="shared" si="37"/>
        <v>246570</v>
      </c>
      <c r="F113" s="248">
        <f t="shared" si="37"/>
        <v>8464302</v>
      </c>
      <c r="G113" s="248">
        <f t="shared" si="37"/>
        <v>8710872</v>
      </c>
    </row>
    <row r="114" spans="1:7" x14ac:dyDescent="0.3">
      <c r="A114" s="243" t="s">
        <v>226</v>
      </c>
      <c r="B114" s="244">
        <v>5530558</v>
      </c>
      <c r="C114" s="244">
        <v>566268</v>
      </c>
      <c r="D114" s="244">
        <v>351728</v>
      </c>
      <c r="E114" s="244">
        <v>168764</v>
      </c>
      <c r="F114" s="244">
        <v>6448554</v>
      </c>
      <c r="G114" s="244">
        <v>6617318</v>
      </c>
    </row>
    <row r="115" spans="1:7" x14ac:dyDescent="0.3">
      <c r="A115" s="243" t="s">
        <v>227</v>
      </c>
      <c r="B115" s="244">
        <v>288845</v>
      </c>
      <c r="C115" s="244">
        <v>26180</v>
      </c>
      <c r="D115" s="244">
        <v>15860</v>
      </c>
      <c r="E115" s="244">
        <v>10927</v>
      </c>
      <c r="F115" s="244">
        <v>330885</v>
      </c>
      <c r="G115" s="244">
        <v>341812</v>
      </c>
    </row>
    <row r="116" spans="1:7" x14ac:dyDescent="0.3">
      <c r="A116" s="250" t="s">
        <v>228</v>
      </c>
      <c r="B116" s="251">
        <v>298838</v>
      </c>
      <c r="C116" s="251">
        <v>27395</v>
      </c>
      <c r="D116" s="251">
        <v>16410</v>
      </c>
      <c r="E116" s="251">
        <v>10985</v>
      </c>
      <c r="F116" s="251">
        <v>342643</v>
      </c>
      <c r="G116" s="251">
        <v>353628</v>
      </c>
    </row>
    <row r="117" spans="1:7" s="2" customFormat="1" x14ac:dyDescent="0.3">
      <c r="A117" s="250" t="s">
        <v>229</v>
      </c>
      <c r="B117" s="251">
        <v>305833</v>
      </c>
      <c r="C117" s="251">
        <v>28010</v>
      </c>
      <c r="D117" s="251">
        <v>17179</v>
      </c>
      <c r="E117" s="251">
        <v>11197</v>
      </c>
      <c r="F117" s="251">
        <v>351022</v>
      </c>
      <c r="G117" s="251">
        <v>362219</v>
      </c>
    </row>
    <row r="118" spans="1:7" s="2" customFormat="1" x14ac:dyDescent="0.3">
      <c r="A118" s="250" t="s">
        <v>230</v>
      </c>
      <c r="B118" s="251">
        <v>319387</v>
      </c>
      <c r="C118" s="251">
        <v>31258</v>
      </c>
      <c r="D118" s="251">
        <v>18583</v>
      </c>
      <c r="E118" s="251">
        <v>11199</v>
      </c>
      <c r="F118" s="251">
        <v>369228</v>
      </c>
      <c r="G118" s="251">
        <v>380427</v>
      </c>
    </row>
    <row r="119" spans="1:7" s="2" customFormat="1" x14ac:dyDescent="0.3">
      <c r="A119" s="250" t="s">
        <v>231</v>
      </c>
      <c r="B119" s="251">
        <v>1706986</v>
      </c>
      <c r="C119" s="251">
        <v>173337</v>
      </c>
      <c r="D119" s="251">
        <v>97337</v>
      </c>
      <c r="E119" s="251">
        <v>55850</v>
      </c>
      <c r="F119" s="251">
        <v>1977660</v>
      </c>
      <c r="G119" s="251">
        <v>2033510</v>
      </c>
    </row>
    <row r="120" spans="1:7" x14ac:dyDescent="0.3">
      <c r="A120" s="243" t="s">
        <v>232</v>
      </c>
      <c r="B120" s="244">
        <v>1879944</v>
      </c>
      <c r="C120" s="244">
        <v>191808</v>
      </c>
      <c r="D120" s="244">
        <v>101417</v>
      </c>
      <c r="E120" s="244">
        <v>61304</v>
      </c>
      <c r="F120" s="244">
        <v>2173169</v>
      </c>
      <c r="G120" s="244">
        <v>2234473</v>
      </c>
    </row>
    <row r="121" spans="1:7" x14ac:dyDescent="0.3">
      <c r="A121" s="243" t="s">
        <v>233</v>
      </c>
      <c r="B121" s="244">
        <v>1897871</v>
      </c>
      <c r="C121" s="244">
        <v>183317</v>
      </c>
      <c r="D121" s="244">
        <v>94288</v>
      </c>
      <c r="E121" s="244">
        <v>63794</v>
      </c>
      <c r="F121" s="244">
        <v>2175476</v>
      </c>
      <c r="G121" s="244">
        <v>2239270</v>
      </c>
    </row>
    <row r="122" spans="1:7" x14ac:dyDescent="0.3">
      <c r="A122" s="243" t="s">
        <v>234</v>
      </c>
      <c r="B122" s="244">
        <v>1871629</v>
      </c>
      <c r="C122" s="244">
        <v>177248</v>
      </c>
      <c r="D122" s="244">
        <v>92538</v>
      </c>
      <c r="E122" s="244">
        <v>63493</v>
      </c>
      <c r="F122" s="244">
        <v>2141415</v>
      </c>
      <c r="G122" s="244">
        <v>2204908</v>
      </c>
    </row>
    <row r="123" spans="1:7" x14ac:dyDescent="0.3">
      <c r="A123" s="243" t="s">
        <v>235</v>
      </c>
      <c r="B123" s="244">
        <v>1704078</v>
      </c>
      <c r="C123" s="244">
        <v>161947</v>
      </c>
      <c r="D123" s="244">
        <v>86116</v>
      </c>
      <c r="E123" s="244">
        <v>59613</v>
      </c>
      <c r="F123" s="244">
        <v>1952141</v>
      </c>
      <c r="G123" s="244">
        <v>2011754</v>
      </c>
    </row>
    <row r="124" spans="1:7" x14ac:dyDescent="0.3">
      <c r="A124" s="243" t="s">
        <v>236</v>
      </c>
      <c r="B124" s="244">
        <v>1919548</v>
      </c>
      <c r="C124" s="244">
        <v>193726</v>
      </c>
      <c r="D124" s="244">
        <v>105668</v>
      </c>
      <c r="E124" s="244">
        <v>65442</v>
      </c>
      <c r="F124" s="244">
        <v>2218942</v>
      </c>
      <c r="G124" s="244">
        <v>2284384</v>
      </c>
    </row>
    <row r="125" spans="1:7" x14ac:dyDescent="0.3">
      <c r="A125" s="243" t="s">
        <v>237</v>
      </c>
      <c r="B125" s="244">
        <v>1984017</v>
      </c>
      <c r="C125" s="244">
        <v>208818</v>
      </c>
      <c r="D125" s="244">
        <v>113741</v>
      </c>
      <c r="E125" s="244">
        <v>67482</v>
      </c>
      <c r="F125" s="244">
        <v>2306576</v>
      </c>
      <c r="G125" s="244">
        <v>2374058</v>
      </c>
    </row>
    <row r="126" spans="1:7" x14ac:dyDescent="0.3">
      <c r="A126" s="243" t="s">
        <v>238</v>
      </c>
      <c r="B126" s="244">
        <v>1809959</v>
      </c>
      <c r="C126" s="244">
        <v>198608</v>
      </c>
      <c r="D126" s="244">
        <v>108708</v>
      </c>
      <c r="E126" s="244">
        <v>61780</v>
      </c>
      <c r="F126" s="244">
        <v>2117275</v>
      </c>
      <c r="G126" s="244">
        <v>2179055</v>
      </c>
    </row>
    <row r="127" spans="1:7" x14ac:dyDescent="0.3">
      <c r="A127" s="243" t="s">
        <v>239</v>
      </c>
      <c r="B127" s="244">
        <v>1551188</v>
      </c>
      <c r="C127" s="244">
        <v>173063</v>
      </c>
      <c r="D127" s="244">
        <v>97258</v>
      </c>
      <c r="E127" s="244">
        <v>51866</v>
      </c>
      <c r="F127" s="244">
        <v>1821509</v>
      </c>
      <c r="G127" s="244">
        <v>1873375</v>
      </c>
    </row>
    <row r="128" spans="1:7" x14ac:dyDescent="0.3">
      <c r="A128" s="243" t="s">
        <v>240</v>
      </c>
      <c r="B128" s="244">
        <v>1456451</v>
      </c>
      <c r="C128" s="244">
        <v>155399</v>
      </c>
      <c r="D128" s="244">
        <v>94342</v>
      </c>
      <c r="E128" s="244">
        <v>45508</v>
      </c>
      <c r="F128" s="244">
        <v>1706192</v>
      </c>
      <c r="G128" s="244">
        <v>1751700</v>
      </c>
    </row>
    <row r="129" spans="1:7" x14ac:dyDescent="0.3">
      <c r="A129" s="243" t="s">
        <v>241</v>
      </c>
      <c r="B129" s="244">
        <v>1420082</v>
      </c>
      <c r="C129" s="244">
        <v>142610</v>
      </c>
      <c r="D129" s="244">
        <v>90665</v>
      </c>
      <c r="E129" s="244">
        <v>42384</v>
      </c>
      <c r="F129" s="244">
        <v>1653357</v>
      </c>
      <c r="G129" s="244">
        <v>1695741</v>
      </c>
    </row>
    <row r="130" spans="1:7" x14ac:dyDescent="0.3">
      <c r="A130" s="243" t="s">
        <v>242</v>
      </c>
      <c r="B130" s="244">
        <v>1001338</v>
      </c>
      <c r="C130" s="244">
        <v>106061</v>
      </c>
      <c r="D130" s="244">
        <v>64896</v>
      </c>
      <c r="E130" s="244">
        <v>32279</v>
      </c>
      <c r="F130" s="244">
        <v>1172295</v>
      </c>
      <c r="G130" s="244">
        <v>1204574</v>
      </c>
    </row>
    <row r="131" spans="1:7" x14ac:dyDescent="0.3">
      <c r="A131" s="243" t="s">
        <v>243</v>
      </c>
      <c r="B131" s="244">
        <v>786884</v>
      </c>
      <c r="C131" s="244">
        <v>81934</v>
      </c>
      <c r="D131" s="244">
        <v>49409</v>
      </c>
      <c r="E131" s="244">
        <v>23830</v>
      </c>
      <c r="F131" s="244">
        <v>918227</v>
      </c>
      <c r="G131" s="244">
        <v>942057</v>
      </c>
    </row>
    <row r="132" spans="1:7" x14ac:dyDescent="0.3">
      <c r="A132" s="243" t="s">
        <v>244</v>
      </c>
      <c r="B132" s="244">
        <v>865803</v>
      </c>
      <c r="C132" s="244">
        <v>80264</v>
      </c>
      <c r="D132" s="244">
        <v>52416</v>
      </c>
      <c r="E132" s="244">
        <v>24763</v>
      </c>
      <c r="F132" s="244">
        <v>998483</v>
      </c>
      <c r="G132" s="244">
        <v>1023246</v>
      </c>
    </row>
    <row r="133" spans="1:7" x14ac:dyDescent="0.3">
      <c r="A133" s="243"/>
      <c r="B133" s="244"/>
      <c r="C133" s="244"/>
      <c r="D133" s="244"/>
      <c r="E133" s="244"/>
      <c r="F133" s="244"/>
      <c r="G133" s="244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7">
    <tabColor rgb="FFE7CFE5"/>
    <pageSetUpPr fitToPage="1"/>
  </sheetPr>
  <dimension ref="A1:S86"/>
  <sheetViews>
    <sheetView showGridLines="0" zoomScaleNormal="100" workbookViewId="0">
      <pane xSplit="3" ySplit="3" topLeftCell="D25" activePane="bottomRight" state="frozen"/>
      <selection activeCell="A44" sqref="A44"/>
      <selection pane="topRight" activeCell="A44" sqref="A44"/>
      <selection pane="bottomLeft" activeCell="A44" sqref="A44"/>
      <selection pane="bottomRight" activeCell="S39" sqref="S39"/>
    </sheetView>
  </sheetViews>
  <sheetFormatPr defaultColWidth="9.140625" defaultRowHeight="16.5" x14ac:dyDescent="0.3"/>
  <cols>
    <col min="1" max="1" width="17.140625" style="2" customWidth="1"/>
    <col min="2" max="2" width="3.5703125" style="2" customWidth="1"/>
    <col min="3" max="3" width="42.7109375" style="16" customWidth="1"/>
    <col min="4" max="13" width="9.7109375" style="2" customWidth="1"/>
    <col min="14" max="18" width="9.7109375" style="44" customWidth="1"/>
    <col min="19" max="19" width="9.7109375" style="2" customWidth="1"/>
    <col min="20" max="16384" width="9.140625" style="2"/>
  </cols>
  <sheetData>
    <row r="1" spans="1:19" ht="18" x14ac:dyDescent="0.35">
      <c r="A1" s="3" t="s">
        <v>1306</v>
      </c>
      <c r="B1" s="3"/>
      <c r="C1" s="35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x14ac:dyDescent="0.3">
      <c r="A2" s="160" t="s">
        <v>114</v>
      </c>
    </row>
    <row r="3" spans="1:19" x14ac:dyDescent="0.3">
      <c r="A3" s="215" t="s">
        <v>1235</v>
      </c>
      <c r="B3" s="7"/>
      <c r="C3" s="32"/>
      <c r="D3" s="155" t="s">
        <v>11</v>
      </c>
      <c r="E3" s="155" t="s">
        <v>12</v>
      </c>
      <c r="F3" s="155" t="s">
        <v>13</v>
      </c>
      <c r="G3" s="155" t="s">
        <v>14</v>
      </c>
      <c r="H3" s="155" t="s">
        <v>15</v>
      </c>
      <c r="I3" s="155" t="s">
        <v>16</v>
      </c>
      <c r="J3" s="155" t="s">
        <v>17</v>
      </c>
      <c r="K3" s="155" t="s">
        <v>18</v>
      </c>
      <c r="L3" s="155" t="s">
        <v>19</v>
      </c>
      <c r="M3" s="155" t="s">
        <v>32</v>
      </c>
      <c r="N3" s="45" t="s">
        <v>59</v>
      </c>
      <c r="O3" s="45" t="s">
        <v>69</v>
      </c>
      <c r="P3" s="45" t="s">
        <v>95</v>
      </c>
      <c r="Q3" s="45" t="s">
        <v>196</v>
      </c>
      <c r="R3" s="45" t="s">
        <v>286</v>
      </c>
      <c r="S3" s="45" t="s">
        <v>1257</v>
      </c>
    </row>
    <row r="4" spans="1:19" x14ac:dyDescent="0.3">
      <c r="A4" s="7"/>
      <c r="B4" s="7"/>
      <c r="C4" s="3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14.45" customHeight="1" x14ac:dyDescent="0.3">
      <c r="A5" s="14" t="s">
        <v>0</v>
      </c>
      <c r="B5" s="14" t="s">
        <v>185</v>
      </c>
      <c r="C5" s="206"/>
      <c r="D5" s="47"/>
      <c r="E5" s="47"/>
      <c r="F5" s="47">
        <v>511764</v>
      </c>
      <c r="G5" s="47">
        <v>523983</v>
      </c>
      <c r="H5" s="47">
        <v>527642</v>
      </c>
      <c r="I5" s="47">
        <v>533919</v>
      </c>
      <c r="J5" s="47">
        <v>541347</v>
      </c>
      <c r="K5" s="47">
        <v>537238</v>
      </c>
      <c r="L5" s="47">
        <v>544696</v>
      </c>
      <c r="M5" s="47">
        <v>552169</v>
      </c>
      <c r="N5" s="47">
        <v>571702</v>
      </c>
      <c r="O5" s="47">
        <v>535797</v>
      </c>
      <c r="P5" s="47">
        <v>541917</v>
      </c>
      <c r="Q5" s="47">
        <v>544900</v>
      </c>
      <c r="R5" s="47">
        <v>553476.60990839964</v>
      </c>
      <c r="S5" s="47">
        <v>460000</v>
      </c>
    </row>
    <row r="6" spans="1:19" x14ac:dyDescent="0.3">
      <c r="A6" s="6"/>
      <c r="B6" s="6" t="s">
        <v>20</v>
      </c>
      <c r="C6" s="207"/>
      <c r="D6" s="49"/>
      <c r="E6" s="49"/>
      <c r="F6" s="49">
        <v>202280</v>
      </c>
      <c r="G6" s="49">
        <v>199223</v>
      </c>
      <c r="H6" s="49">
        <v>190610</v>
      </c>
      <c r="I6" s="49">
        <v>186653</v>
      </c>
      <c r="J6" s="49">
        <v>187500</v>
      </c>
      <c r="K6" s="49">
        <v>186072</v>
      </c>
      <c r="L6" s="49">
        <v>185057</v>
      </c>
      <c r="M6" s="55">
        <v>182029</v>
      </c>
      <c r="N6" s="55">
        <v>180959</v>
      </c>
      <c r="O6" s="55">
        <v>180900</v>
      </c>
      <c r="P6" s="55">
        <v>179630</v>
      </c>
      <c r="Q6" s="55">
        <v>174600</v>
      </c>
      <c r="R6" s="55">
        <v>171390.79818665475</v>
      </c>
      <c r="S6" s="55">
        <v>137500</v>
      </c>
    </row>
    <row r="7" spans="1:19" s="16" customFormat="1" x14ac:dyDescent="0.3">
      <c r="A7" s="207"/>
      <c r="B7" s="207"/>
      <c r="C7" s="207" t="s">
        <v>193</v>
      </c>
      <c r="D7" s="659"/>
      <c r="E7" s="659"/>
      <c r="F7" s="659">
        <v>49467</v>
      </c>
      <c r="G7" s="659">
        <v>47414</v>
      </c>
      <c r="H7" s="659">
        <v>44858</v>
      </c>
      <c r="I7" s="663">
        <v>39442</v>
      </c>
      <c r="J7" s="663">
        <v>40682</v>
      </c>
      <c r="K7" s="659">
        <v>49433</v>
      </c>
      <c r="L7" s="659">
        <v>51347</v>
      </c>
      <c r="M7" s="667">
        <v>51398</v>
      </c>
      <c r="N7" s="667">
        <v>52530</v>
      </c>
      <c r="O7" s="667">
        <v>53484</v>
      </c>
      <c r="P7" s="667">
        <v>54367</v>
      </c>
      <c r="Q7" s="667">
        <v>52800</v>
      </c>
      <c r="R7" s="667">
        <v>54113.84772463829</v>
      </c>
      <c r="S7" s="667">
        <v>50200</v>
      </c>
    </row>
    <row r="8" spans="1:19" x14ac:dyDescent="0.3">
      <c r="A8" s="6"/>
      <c r="B8" s="6" t="s">
        <v>94</v>
      </c>
      <c r="C8" s="207"/>
      <c r="D8" s="49"/>
      <c r="E8" s="49"/>
      <c r="F8" s="49">
        <v>47895</v>
      </c>
      <c r="G8" s="49">
        <v>49597</v>
      </c>
      <c r="H8" s="49">
        <v>51582</v>
      </c>
      <c r="I8" s="156">
        <v>53425</v>
      </c>
      <c r="J8" s="156">
        <v>54258</v>
      </c>
      <c r="K8" s="49">
        <v>55605</v>
      </c>
      <c r="L8" s="49">
        <v>56502</v>
      </c>
      <c r="M8" s="55">
        <v>57671</v>
      </c>
      <c r="N8" s="55">
        <v>61458</v>
      </c>
      <c r="O8" s="55">
        <v>62380</v>
      </c>
      <c r="P8" s="55">
        <v>62583</v>
      </c>
      <c r="Q8" s="55">
        <v>63200</v>
      </c>
      <c r="R8" s="55">
        <v>64436.529554655863</v>
      </c>
      <c r="S8" s="55">
        <v>50700</v>
      </c>
    </row>
    <row r="9" spans="1:19" x14ac:dyDescent="0.3">
      <c r="A9" s="6"/>
      <c r="B9" s="6" t="s">
        <v>197</v>
      </c>
      <c r="C9" s="207"/>
      <c r="D9" s="49"/>
      <c r="E9" s="49"/>
      <c r="F9" s="49">
        <v>30253</v>
      </c>
      <c r="G9" s="49">
        <v>29935</v>
      </c>
      <c r="H9" s="49">
        <v>30525</v>
      </c>
      <c r="I9" s="156">
        <v>30885</v>
      </c>
      <c r="J9" s="156">
        <v>32048</v>
      </c>
      <c r="K9" s="49">
        <v>33015</v>
      </c>
      <c r="L9" s="49">
        <v>34196</v>
      </c>
      <c r="M9" s="55">
        <v>37632</v>
      </c>
      <c r="N9" s="55">
        <v>41603</v>
      </c>
      <c r="O9" s="55">
        <v>43808</v>
      </c>
      <c r="P9" s="55">
        <v>46679</v>
      </c>
      <c r="Q9" s="55">
        <v>46700</v>
      </c>
      <c r="R9" s="55">
        <v>50426.486357574642</v>
      </c>
      <c r="S9" s="55">
        <v>44000</v>
      </c>
    </row>
    <row r="10" spans="1:19" x14ac:dyDescent="0.3">
      <c r="A10" s="6"/>
      <c r="B10" s="6" t="s">
        <v>21</v>
      </c>
      <c r="C10" s="207"/>
      <c r="D10" s="49"/>
      <c r="E10" s="49"/>
      <c r="F10" s="49">
        <v>45374</v>
      </c>
      <c r="G10" s="49">
        <v>47147</v>
      </c>
      <c r="H10" s="49">
        <v>49793</v>
      </c>
      <c r="I10" s="49">
        <v>51973</v>
      </c>
      <c r="J10" s="49">
        <v>53191</v>
      </c>
      <c r="K10" s="49">
        <v>53905</v>
      </c>
      <c r="L10" s="49">
        <v>53485</v>
      </c>
      <c r="M10" s="55">
        <v>54384</v>
      </c>
      <c r="N10" s="55">
        <v>55875</v>
      </c>
      <c r="O10" s="55">
        <v>55472</v>
      </c>
      <c r="P10" s="55">
        <v>56294</v>
      </c>
      <c r="Q10" s="55">
        <v>57000</v>
      </c>
      <c r="R10" s="55">
        <v>59116.066057402299</v>
      </c>
      <c r="S10" s="55">
        <v>57000</v>
      </c>
    </row>
    <row r="11" spans="1:19" x14ac:dyDescent="0.3">
      <c r="A11" s="6"/>
      <c r="B11" s="6" t="s">
        <v>1240</v>
      </c>
      <c r="C11" s="207"/>
      <c r="D11" s="49"/>
      <c r="E11" s="49"/>
      <c r="F11" s="49">
        <v>185962</v>
      </c>
      <c r="G11" s="49">
        <v>198081</v>
      </c>
      <c r="H11" s="49">
        <v>205132</v>
      </c>
      <c r="I11" s="49">
        <v>210983</v>
      </c>
      <c r="J11" s="49">
        <v>214350</v>
      </c>
      <c r="K11" s="49">
        <v>208641</v>
      </c>
      <c r="L11" s="49">
        <v>215456</v>
      </c>
      <c r="M11" s="49">
        <v>220453</v>
      </c>
      <c r="N11" s="55">
        <v>231807</v>
      </c>
      <c r="O11" s="55">
        <v>193237</v>
      </c>
      <c r="P11" s="55">
        <v>196731</v>
      </c>
      <c r="Q11" s="55">
        <v>203400</v>
      </c>
      <c r="R11" s="55">
        <v>210487.20915720746</v>
      </c>
      <c r="S11" s="55">
        <v>171000</v>
      </c>
    </row>
    <row r="12" spans="1:19" x14ac:dyDescent="0.3">
      <c r="A12" s="7"/>
      <c r="B12" s="7"/>
      <c r="C12" s="32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23"/>
      <c r="O12" s="23"/>
      <c r="P12" s="23"/>
      <c r="Q12" s="23"/>
      <c r="R12" s="23"/>
      <c r="S12" s="23"/>
    </row>
    <row r="13" spans="1:19" x14ac:dyDescent="0.3">
      <c r="A13" s="14" t="s">
        <v>1</v>
      </c>
      <c r="B13" s="14" t="s">
        <v>185</v>
      </c>
      <c r="C13" s="206"/>
      <c r="D13" s="47"/>
      <c r="E13" s="47"/>
      <c r="F13" s="47"/>
      <c r="G13" s="47">
        <v>51133</v>
      </c>
      <c r="H13" s="47">
        <v>49884</v>
      </c>
      <c r="I13" s="47">
        <v>50254</v>
      </c>
      <c r="J13" s="47">
        <v>50482</v>
      </c>
      <c r="K13" s="47">
        <v>50332</v>
      </c>
      <c r="L13" s="47">
        <v>50212</v>
      </c>
      <c r="M13" s="47">
        <v>49890</v>
      </c>
      <c r="N13" s="47">
        <v>50487</v>
      </c>
      <c r="O13" s="47">
        <v>47651</v>
      </c>
      <c r="P13" s="47">
        <v>47249</v>
      </c>
      <c r="Q13" s="47">
        <v>47567</v>
      </c>
      <c r="R13" s="47">
        <v>47517</v>
      </c>
      <c r="S13" s="47">
        <v>40144</v>
      </c>
    </row>
    <row r="14" spans="1:19" x14ac:dyDescent="0.3">
      <c r="A14" s="6"/>
      <c r="B14" s="6" t="s">
        <v>20</v>
      </c>
      <c r="C14" s="207"/>
      <c r="D14" s="49"/>
      <c r="E14" s="49"/>
      <c r="F14" s="49"/>
      <c r="G14" s="156">
        <v>18017</v>
      </c>
      <c r="H14" s="156">
        <v>16915</v>
      </c>
      <c r="I14" s="156">
        <v>17374</v>
      </c>
      <c r="J14" s="156">
        <v>17327</v>
      </c>
      <c r="K14" s="156">
        <v>16797</v>
      </c>
      <c r="L14" s="283">
        <v>16474</v>
      </c>
      <c r="M14" s="283">
        <v>16078</v>
      </c>
      <c r="N14" s="283">
        <v>15579</v>
      </c>
      <c r="O14" s="283">
        <v>15989</v>
      </c>
      <c r="P14" s="283">
        <v>15745</v>
      </c>
      <c r="Q14" s="283">
        <v>16122</v>
      </c>
      <c r="R14" s="283">
        <v>15980</v>
      </c>
      <c r="S14" s="283">
        <v>13694</v>
      </c>
    </row>
    <row r="15" spans="1:19" s="16" customFormat="1" x14ac:dyDescent="0.3">
      <c r="A15" s="207"/>
      <c r="B15" s="207"/>
      <c r="C15" s="207" t="s">
        <v>193</v>
      </c>
      <c r="D15" s="659"/>
      <c r="E15" s="659"/>
      <c r="F15" s="659"/>
      <c r="G15" s="659">
        <v>5936</v>
      </c>
      <c r="H15" s="659">
        <v>6175</v>
      </c>
      <c r="I15" s="659">
        <v>6762</v>
      </c>
      <c r="J15" s="659">
        <v>7097</v>
      </c>
      <c r="K15" s="659">
        <v>7021</v>
      </c>
      <c r="L15" s="312">
        <v>6856</v>
      </c>
      <c r="M15" s="312">
        <v>6744</v>
      </c>
      <c r="N15" s="312">
        <v>6593</v>
      </c>
      <c r="O15" s="312">
        <v>6782</v>
      </c>
      <c r="P15" s="312">
        <v>6668</v>
      </c>
      <c r="Q15" s="312">
        <v>6723</v>
      </c>
      <c r="R15" s="312">
        <v>6876</v>
      </c>
      <c r="S15" s="312">
        <v>6526</v>
      </c>
    </row>
    <row r="16" spans="1:19" x14ac:dyDescent="0.3">
      <c r="A16" s="6"/>
      <c r="B16" s="6" t="s">
        <v>94</v>
      </c>
      <c r="C16" s="207"/>
      <c r="D16" s="49"/>
      <c r="E16" s="49"/>
      <c r="F16" s="49"/>
      <c r="G16" s="49">
        <v>4698</v>
      </c>
      <c r="H16" s="49">
        <v>4682</v>
      </c>
      <c r="I16" s="49">
        <v>4899</v>
      </c>
      <c r="J16" s="49">
        <v>4961</v>
      </c>
      <c r="K16" s="49">
        <v>4998</v>
      </c>
      <c r="L16" s="39">
        <v>4965</v>
      </c>
      <c r="M16" s="39">
        <v>4984</v>
      </c>
      <c r="N16" s="39">
        <v>5090</v>
      </c>
      <c r="O16" s="39">
        <v>5045</v>
      </c>
      <c r="P16" s="39">
        <v>5153</v>
      </c>
      <c r="Q16" s="39">
        <v>5242</v>
      </c>
      <c r="R16" s="39">
        <v>5234</v>
      </c>
      <c r="S16" s="39">
        <v>3961</v>
      </c>
    </row>
    <row r="17" spans="1:19" x14ac:dyDescent="0.3">
      <c r="A17" s="6"/>
      <c r="B17" s="6" t="s">
        <v>197</v>
      </c>
      <c r="C17" s="207"/>
      <c r="D17" s="49"/>
      <c r="E17" s="49"/>
      <c r="F17" s="49"/>
      <c r="G17" s="49">
        <v>3839</v>
      </c>
      <c r="H17" s="49">
        <v>3668</v>
      </c>
      <c r="I17" s="49">
        <v>3758</v>
      </c>
      <c r="J17" s="49">
        <v>3806</v>
      </c>
      <c r="K17" s="49">
        <v>3759</v>
      </c>
      <c r="L17" s="39">
        <v>3745</v>
      </c>
      <c r="M17" s="39">
        <v>3757</v>
      </c>
      <c r="N17" s="39">
        <v>4031</v>
      </c>
      <c r="O17" s="39">
        <v>4092</v>
      </c>
      <c r="P17" s="39">
        <v>4124</v>
      </c>
      <c r="Q17" s="39">
        <v>4051</v>
      </c>
      <c r="R17" s="39">
        <v>4404</v>
      </c>
      <c r="S17" s="39">
        <v>3820</v>
      </c>
    </row>
    <row r="18" spans="1:19" x14ac:dyDescent="0.3">
      <c r="A18" s="6"/>
      <c r="B18" s="6" t="s">
        <v>21</v>
      </c>
      <c r="C18" s="207"/>
      <c r="D18" s="49"/>
      <c r="E18" s="49"/>
      <c r="F18" s="49"/>
      <c r="G18" s="49">
        <v>5556</v>
      </c>
      <c r="H18" s="49">
        <v>5637</v>
      </c>
      <c r="I18" s="49">
        <v>5453</v>
      </c>
      <c r="J18" s="49">
        <v>5514</v>
      </c>
      <c r="K18" s="49">
        <v>5612</v>
      </c>
      <c r="L18" s="49">
        <v>5495</v>
      </c>
      <c r="M18" s="49">
        <v>5725</v>
      </c>
      <c r="N18" s="49">
        <v>5893</v>
      </c>
      <c r="O18" s="49">
        <v>6008</v>
      </c>
      <c r="P18" s="49">
        <v>5870</v>
      </c>
      <c r="Q18" s="49">
        <v>6143</v>
      </c>
      <c r="R18" s="49">
        <v>6191</v>
      </c>
      <c r="S18" s="49">
        <v>6000</v>
      </c>
    </row>
    <row r="19" spans="1:19" x14ac:dyDescent="0.3">
      <c r="A19" s="6"/>
      <c r="B19" s="6" t="s">
        <v>1240</v>
      </c>
      <c r="C19" s="207"/>
      <c r="D19" s="49"/>
      <c r="E19" s="49"/>
      <c r="F19" s="49"/>
      <c r="G19" s="49">
        <v>19023</v>
      </c>
      <c r="H19" s="49">
        <v>18982</v>
      </c>
      <c r="I19" s="49">
        <v>18770</v>
      </c>
      <c r="J19" s="49">
        <v>18874</v>
      </c>
      <c r="K19" s="49">
        <v>19166</v>
      </c>
      <c r="L19" s="49">
        <v>19533</v>
      </c>
      <c r="M19" s="49">
        <v>19346</v>
      </c>
      <c r="N19" s="49">
        <v>19894</v>
      </c>
      <c r="O19" s="49">
        <v>16517</v>
      </c>
      <c r="P19" s="49">
        <v>16357</v>
      </c>
      <c r="Q19" s="49">
        <v>16009</v>
      </c>
      <c r="R19" s="49">
        <v>15708</v>
      </c>
      <c r="S19" s="49">
        <v>12669</v>
      </c>
    </row>
    <row r="20" spans="1:19" x14ac:dyDescent="0.3">
      <c r="A20" s="7"/>
      <c r="B20" s="7"/>
      <c r="C20" s="32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23"/>
      <c r="O20" s="23"/>
      <c r="P20" s="23"/>
      <c r="Q20" s="23"/>
      <c r="R20" s="23"/>
      <c r="S20" s="23"/>
    </row>
    <row r="21" spans="1:19" x14ac:dyDescent="0.3">
      <c r="A21" s="14" t="s">
        <v>2</v>
      </c>
      <c r="B21" s="14" t="s">
        <v>185</v>
      </c>
      <c r="C21" s="206"/>
      <c r="D21" s="47">
        <v>29514</v>
      </c>
      <c r="E21" s="47">
        <v>30090</v>
      </c>
      <c r="F21" s="47">
        <v>30362</v>
      </c>
      <c r="G21" s="47">
        <v>31302</v>
      </c>
      <c r="H21" s="47">
        <v>30880</v>
      </c>
      <c r="I21" s="47">
        <v>30541</v>
      </c>
      <c r="J21" s="47">
        <v>29897</v>
      </c>
      <c r="K21" s="47">
        <v>29697</v>
      </c>
      <c r="L21" s="47">
        <v>30096</v>
      </c>
      <c r="M21" s="47">
        <v>29724</v>
      </c>
      <c r="N21" s="47">
        <v>29678</v>
      </c>
      <c r="O21" s="47">
        <v>28471</v>
      </c>
      <c r="P21" s="47">
        <v>26695</v>
      </c>
      <c r="Q21" s="47">
        <v>28594</v>
      </c>
      <c r="R21" s="47">
        <v>28107</v>
      </c>
      <c r="S21" s="47">
        <v>23046</v>
      </c>
    </row>
    <row r="22" spans="1:19" x14ac:dyDescent="0.3">
      <c r="A22" s="6"/>
      <c r="B22" s="6" t="s">
        <v>20</v>
      </c>
      <c r="C22" s="207"/>
      <c r="D22" s="49">
        <v>10910</v>
      </c>
      <c r="E22" s="49">
        <v>11320</v>
      </c>
      <c r="F22" s="49">
        <v>11432</v>
      </c>
      <c r="G22" s="49">
        <v>11515</v>
      </c>
      <c r="H22" s="49">
        <v>10901</v>
      </c>
      <c r="I22" s="49">
        <v>10648</v>
      </c>
      <c r="J22" s="49">
        <v>10158</v>
      </c>
      <c r="K22" s="49">
        <v>9759</v>
      </c>
      <c r="L22" s="49">
        <v>9604</v>
      </c>
      <c r="M22" s="49">
        <v>9244</v>
      </c>
      <c r="N22" s="49">
        <v>9316</v>
      </c>
      <c r="O22" s="49">
        <v>9145</v>
      </c>
      <c r="P22" s="49">
        <v>8720</v>
      </c>
      <c r="Q22" s="49">
        <v>9204</v>
      </c>
      <c r="R22" s="49">
        <v>9134</v>
      </c>
      <c r="S22" s="49">
        <v>7588</v>
      </c>
    </row>
    <row r="23" spans="1:19" s="16" customFormat="1" x14ac:dyDescent="0.3">
      <c r="A23" s="207"/>
      <c r="B23" s="207"/>
      <c r="C23" s="207" t="s">
        <v>193</v>
      </c>
      <c r="D23" s="663">
        <v>3218</v>
      </c>
      <c r="E23" s="663">
        <v>3194</v>
      </c>
      <c r="F23" s="663">
        <v>3100</v>
      </c>
      <c r="G23" s="663">
        <v>3248</v>
      </c>
      <c r="H23" s="663">
        <v>2861</v>
      </c>
      <c r="I23" s="663">
        <v>2641</v>
      </c>
      <c r="J23" s="663">
        <v>2554</v>
      </c>
      <c r="K23" s="659">
        <v>2844</v>
      </c>
      <c r="L23" s="659">
        <v>3041</v>
      </c>
      <c r="M23" s="659">
        <v>3014</v>
      </c>
      <c r="N23" s="659">
        <v>3431</v>
      </c>
      <c r="O23" s="659">
        <v>3368</v>
      </c>
      <c r="P23" s="659">
        <v>3413</v>
      </c>
      <c r="Q23" s="659">
        <v>3276</v>
      </c>
      <c r="R23" s="659">
        <v>3365</v>
      </c>
      <c r="S23" s="659">
        <v>3155</v>
      </c>
    </row>
    <row r="24" spans="1:19" x14ac:dyDescent="0.3">
      <c r="A24" s="6"/>
      <c r="B24" s="6" t="s">
        <v>94</v>
      </c>
      <c r="C24" s="207"/>
      <c r="D24" s="156">
        <v>2570</v>
      </c>
      <c r="E24" s="156">
        <v>2505</v>
      </c>
      <c r="F24" s="156">
        <v>2635</v>
      </c>
      <c r="G24" s="156">
        <v>2585</v>
      </c>
      <c r="H24" s="156">
        <v>2684</v>
      </c>
      <c r="I24" s="156">
        <v>2861</v>
      </c>
      <c r="J24" s="156">
        <v>2915</v>
      </c>
      <c r="K24" s="49">
        <v>2995</v>
      </c>
      <c r="L24" s="49">
        <v>3103</v>
      </c>
      <c r="M24" s="49">
        <v>3063</v>
      </c>
      <c r="N24" s="49">
        <v>3025</v>
      </c>
      <c r="O24" s="49">
        <v>3283</v>
      </c>
      <c r="P24" s="49">
        <v>2973</v>
      </c>
      <c r="Q24" s="49">
        <v>3294</v>
      </c>
      <c r="R24" s="49">
        <v>2978</v>
      </c>
      <c r="S24" s="49">
        <v>2149</v>
      </c>
    </row>
    <row r="25" spans="1:19" x14ac:dyDescent="0.3">
      <c r="A25" s="6"/>
      <c r="B25" s="6" t="s">
        <v>197</v>
      </c>
      <c r="C25" s="207"/>
      <c r="D25" s="156">
        <v>2586</v>
      </c>
      <c r="E25" s="156">
        <v>2306</v>
      </c>
      <c r="F25" s="156">
        <v>2277</v>
      </c>
      <c r="G25" s="156">
        <v>2432</v>
      </c>
      <c r="H25" s="156">
        <v>2269</v>
      </c>
      <c r="I25" s="156">
        <v>2419</v>
      </c>
      <c r="J25" s="156">
        <v>2357</v>
      </c>
      <c r="K25" s="49">
        <v>2493</v>
      </c>
      <c r="L25" s="49">
        <v>2360</v>
      </c>
      <c r="M25" s="49">
        <v>2402</v>
      </c>
      <c r="N25" s="49">
        <v>2298</v>
      </c>
      <c r="O25" s="49">
        <v>2502</v>
      </c>
      <c r="P25" s="49">
        <v>2317</v>
      </c>
      <c r="Q25" s="49">
        <v>2455</v>
      </c>
      <c r="R25" s="49">
        <v>2497</v>
      </c>
      <c r="S25" s="49">
        <v>2080</v>
      </c>
    </row>
    <row r="26" spans="1:19" x14ac:dyDescent="0.3">
      <c r="A26" s="6"/>
      <c r="B26" s="6" t="s">
        <v>21</v>
      </c>
      <c r="C26" s="207"/>
      <c r="D26" s="49">
        <v>3386</v>
      </c>
      <c r="E26" s="49">
        <v>3384</v>
      </c>
      <c r="F26" s="49">
        <v>3244</v>
      </c>
      <c r="G26" s="49">
        <v>3478</v>
      </c>
      <c r="H26" s="49">
        <v>3416</v>
      </c>
      <c r="I26" s="49">
        <v>3568</v>
      </c>
      <c r="J26" s="49">
        <v>3430</v>
      </c>
      <c r="K26" s="49">
        <v>3425</v>
      </c>
      <c r="L26" s="49">
        <v>3742</v>
      </c>
      <c r="M26" s="49">
        <v>3629</v>
      </c>
      <c r="N26" s="49">
        <v>3672</v>
      </c>
      <c r="O26" s="49">
        <v>3809</v>
      </c>
      <c r="P26" s="49">
        <v>3621</v>
      </c>
      <c r="Q26" s="49">
        <v>3773</v>
      </c>
      <c r="R26" s="49">
        <v>3783</v>
      </c>
      <c r="S26" s="49">
        <v>3609</v>
      </c>
    </row>
    <row r="27" spans="1:19" x14ac:dyDescent="0.3">
      <c r="A27" s="6"/>
      <c r="B27" s="6" t="s">
        <v>1240</v>
      </c>
      <c r="C27" s="207"/>
      <c r="D27" s="49">
        <f t="shared" ref="D27:E27" si="0">D21-D22-D24-D25-D26</f>
        <v>10062</v>
      </c>
      <c r="E27" s="49">
        <f t="shared" si="0"/>
        <v>10575</v>
      </c>
      <c r="F27" s="49">
        <v>10774</v>
      </c>
      <c r="G27" s="49">
        <v>11292</v>
      </c>
      <c r="H27" s="49">
        <v>11610</v>
      </c>
      <c r="I27" s="49">
        <v>11045</v>
      </c>
      <c r="J27" s="49">
        <v>11037</v>
      </c>
      <c r="K27" s="49">
        <v>11025</v>
      </c>
      <c r="L27" s="49">
        <v>11287</v>
      </c>
      <c r="M27" s="49">
        <v>11386</v>
      </c>
      <c r="N27" s="49">
        <v>11367</v>
      </c>
      <c r="O27" s="49">
        <v>9732</v>
      </c>
      <c r="P27" s="49">
        <v>9064</v>
      </c>
      <c r="Q27" s="49">
        <v>9868</v>
      </c>
      <c r="R27" s="49">
        <v>8762</v>
      </c>
      <c r="S27" s="49">
        <v>7620</v>
      </c>
    </row>
    <row r="28" spans="1:19" x14ac:dyDescent="0.3">
      <c r="A28" s="7"/>
      <c r="B28" s="7"/>
      <c r="C28" s="32"/>
      <c r="D28" s="157"/>
      <c r="E28" s="46"/>
      <c r="F28" s="46"/>
      <c r="G28" s="46"/>
      <c r="H28" s="46"/>
      <c r="I28" s="46"/>
      <c r="J28" s="46"/>
      <c r="K28" s="46"/>
      <c r="L28" s="46"/>
      <c r="M28" s="46"/>
      <c r="N28" s="23"/>
      <c r="O28" s="23"/>
      <c r="P28" s="23"/>
      <c r="Q28" s="23"/>
      <c r="R28" s="23"/>
      <c r="S28" s="23"/>
    </row>
    <row r="29" spans="1:19" ht="14.45" customHeight="1" x14ac:dyDescent="0.3">
      <c r="A29" s="14" t="s">
        <v>3</v>
      </c>
      <c r="B29" s="14" t="s">
        <v>185</v>
      </c>
      <c r="C29" s="206"/>
      <c r="D29" s="47"/>
      <c r="E29" s="47"/>
      <c r="F29" s="47"/>
      <c r="G29" s="47"/>
      <c r="H29" s="47"/>
      <c r="I29" s="47"/>
      <c r="J29" s="47">
        <v>22200</v>
      </c>
      <c r="K29" s="47">
        <v>20100</v>
      </c>
      <c r="L29" s="47">
        <v>21300</v>
      </c>
      <c r="M29" s="47">
        <v>20700</v>
      </c>
      <c r="N29" s="47">
        <v>20200</v>
      </c>
      <c r="O29" s="47">
        <v>19100</v>
      </c>
      <c r="P29" s="47">
        <v>18700</v>
      </c>
      <c r="Q29" s="47">
        <v>19300</v>
      </c>
      <c r="R29" s="47">
        <v>19373.230531078829</v>
      </c>
      <c r="S29" s="47">
        <v>13400</v>
      </c>
    </row>
    <row r="30" spans="1:19" x14ac:dyDescent="0.3">
      <c r="A30" s="6"/>
      <c r="B30" s="6" t="s">
        <v>20</v>
      </c>
      <c r="C30" s="207"/>
      <c r="D30" s="49"/>
      <c r="E30" s="49"/>
      <c r="F30" s="49"/>
      <c r="G30" s="49"/>
      <c r="H30" s="49"/>
      <c r="I30" s="49"/>
      <c r="J30" s="49">
        <v>8300</v>
      </c>
      <c r="K30" s="49">
        <v>8600</v>
      </c>
      <c r="L30" s="49">
        <v>9500</v>
      </c>
      <c r="M30" s="49">
        <v>9000</v>
      </c>
      <c r="N30" s="49">
        <v>8800</v>
      </c>
      <c r="O30" s="49">
        <v>8300</v>
      </c>
      <c r="P30" s="49">
        <v>8100</v>
      </c>
      <c r="Q30" s="49">
        <v>8400</v>
      </c>
      <c r="R30" s="49">
        <v>8039.7714907508162</v>
      </c>
      <c r="S30" s="49">
        <v>5700</v>
      </c>
    </row>
    <row r="31" spans="1:19" x14ac:dyDescent="0.3">
      <c r="A31" s="6"/>
      <c r="B31" s="6"/>
      <c r="C31" s="207" t="s">
        <v>193</v>
      </c>
      <c r="D31" s="49"/>
      <c r="E31" s="49"/>
      <c r="F31" s="49"/>
      <c r="G31" s="49"/>
      <c r="H31" s="49"/>
      <c r="I31" s="49"/>
      <c r="J31" s="659">
        <v>1600</v>
      </c>
      <c r="K31" s="659">
        <v>2300</v>
      </c>
      <c r="L31" s="659">
        <v>2700</v>
      </c>
      <c r="M31" s="659">
        <v>2700</v>
      </c>
      <c r="N31" s="659">
        <v>2800</v>
      </c>
      <c r="O31" s="659">
        <v>3000</v>
      </c>
      <c r="P31" s="659">
        <v>3000</v>
      </c>
      <c r="Q31" s="659">
        <v>2900</v>
      </c>
      <c r="R31" s="659">
        <v>2975.2388149939538</v>
      </c>
      <c r="S31" s="659">
        <v>2300</v>
      </c>
    </row>
    <row r="32" spans="1:19" x14ac:dyDescent="0.3">
      <c r="A32" s="6"/>
      <c r="B32" s="6" t="s">
        <v>94</v>
      </c>
      <c r="C32" s="207"/>
      <c r="D32" s="49"/>
      <c r="E32" s="49"/>
      <c r="F32" s="49"/>
      <c r="G32" s="49"/>
      <c r="H32" s="49"/>
      <c r="I32" s="49"/>
      <c r="J32" s="49">
        <v>2300</v>
      </c>
      <c r="K32" s="49">
        <v>2100</v>
      </c>
      <c r="L32" s="49">
        <v>2100</v>
      </c>
      <c r="M32" s="49">
        <v>2200</v>
      </c>
      <c r="N32" s="49">
        <v>2400</v>
      </c>
      <c r="O32" s="49">
        <v>2300</v>
      </c>
      <c r="P32" s="49">
        <v>2200</v>
      </c>
      <c r="Q32" s="49">
        <v>2100</v>
      </c>
      <c r="R32" s="49">
        <v>2200.2280285035627</v>
      </c>
      <c r="S32" s="49">
        <v>1400</v>
      </c>
    </row>
    <row r="33" spans="1:19" x14ac:dyDescent="0.3">
      <c r="A33" s="6"/>
      <c r="B33" s="6" t="s">
        <v>197</v>
      </c>
      <c r="C33" s="207"/>
      <c r="D33" s="49"/>
      <c r="E33" s="49"/>
      <c r="F33" s="49"/>
      <c r="G33" s="49"/>
      <c r="H33" s="49"/>
      <c r="I33" s="49"/>
      <c r="J33" s="49">
        <v>1100</v>
      </c>
      <c r="K33" s="49">
        <v>1300</v>
      </c>
      <c r="L33" s="49">
        <v>1400</v>
      </c>
      <c r="M33" s="49">
        <v>1400</v>
      </c>
      <c r="N33" s="49">
        <v>1400</v>
      </c>
      <c r="O33" s="49">
        <v>1400</v>
      </c>
      <c r="P33" s="49">
        <v>1500</v>
      </c>
      <c r="Q33" s="49">
        <v>1600</v>
      </c>
      <c r="R33" s="49">
        <v>1866.2370523823618</v>
      </c>
      <c r="S33" s="49">
        <v>1400</v>
      </c>
    </row>
    <row r="34" spans="1:19" x14ac:dyDescent="0.3">
      <c r="A34" s="6"/>
      <c r="B34" s="6" t="s">
        <v>21</v>
      </c>
      <c r="C34" s="207"/>
      <c r="D34" s="49"/>
      <c r="E34" s="49"/>
      <c r="F34" s="49"/>
      <c r="G34" s="49"/>
      <c r="H34" s="49"/>
      <c r="I34" s="49"/>
      <c r="J34" s="49">
        <v>1100</v>
      </c>
      <c r="K34" s="49">
        <v>1000</v>
      </c>
      <c r="L34" s="49">
        <v>1100</v>
      </c>
      <c r="M34" s="49">
        <v>830</v>
      </c>
      <c r="N34" s="49">
        <v>740</v>
      </c>
      <c r="O34" s="49">
        <v>660</v>
      </c>
      <c r="P34" s="49">
        <v>680</v>
      </c>
      <c r="Q34" s="49">
        <v>630</v>
      </c>
      <c r="R34" s="49">
        <v>610.51766953199615</v>
      </c>
      <c r="S34" s="49">
        <v>540</v>
      </c>
    </row>
    <row r="35" spans="1:19" x14ac:dyDescent="0.3">
      <c r="A35" s="6"/>
      <c r="B35" s="6" t="s">
        <v>1240</v>
      </c>
      <c r="C35" s="207"/>
      <c r="D35" s="49"/>
      <c r="E35" s="49"/>
      <c r="F35" s="49"/>
      <c r="G35" s="49"/>
      <c r="H35" s="49"/>
      <c r="I35" s="49"/>
      <c r="J35" s="49">
        <v>9400</v>
      </c>
      <c r="K35" s="49">
        <v>7100</v>
      </c>
      <c r="L35" s="49">
        <v>7200</v>
      </c>
      <c r="M35" s="49">
        <v>7270</v>
      </c>
      <c r="N35" s="49">
        <v>6860</v>
      </c>
      <c r="O35" s="49">
        <v>6440</v>
      </c>
      <c r="P35" s="49">
        <v>6220</v>
      </c>
      <c r="Q35" s="49">
        <v>6570</v>
      </c>
      <c r="R35" s="49">
        <v>6855.6410898128661</v>
      </c>
      <c r="S35" s="49">
        <v>4400</v>
      </c>
    </row>
    <row r="36" spans="1:19" x14ac:dyDescent="0.3">
      <c r="A36" s="7"/>
      <c r="B36" s="7"/>
      <c r="C36" s="32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23"/>
      <c r="O36" s="23"/>
      <c r="P36" s="23"/>
      <c r="Q36" s="23"/>
      <c r="R36" s="23"/>
      <c r="S36" s="23"/>
    </row>
    <row r="37" spans="1:19" s="51" customFormat="1" ht="14.45" customHeight="1" x14ac:dyDescent="0.3">
      <c r="A37" s="15" t="s">
        <v>4</v>
      </c>
      <c r="B37" s="15" t="s">
        <v>185</v>
      </c>
      <c r="C37" s="208"/>
      <c r="D37" s="158"/>
      <c r="E37" s="158"/>
      <c r="F37" s="158"/>
      <c r="G37" s="158"/>
      <c r="H37" s="158"/>
      <c r="I37" s="158"/>
      <c r="J37" s="158">
        <v>643926</v>
      </c>
      <c r="K37" s="158">
        <v>637367</v>
      </c>
      <c r="L37" s="158">
        <v>646304</v>
      </c>
      <c r="M37" s="158">
        <v>652483</v>
      </c>
      <c r="N37" s="158">
        <v>672067</v>
      </c>
      <c r="O37" s="158">
        <v>631019</v>
      </c>
      <c r="P37" s="158">
        <v>634561</v>
      </c>
      <c r="Q37" s="158">
        <v>640361</v>
      </c>
      <c r="R37" s="158">
        <v>648473.84043947852</v>
      </c>
      <c r="S37" s="158">
        <v>536590</v>
      </c>
    </row>
    <row r="38" spans="1:19" x14ac:dyDescent="0.3">
      <c r="A38" s="52"/>
      <c r="B38" s="52" t="s">
        <v>20</v>
      </c>
      <c r="C38" s="205"/>
      <c r="D38" s="159"/>
      <c r="E38" s="159"/>
      <c r="F38" s="159"/>
      <c r="G38" s="159"/>
      <c r="H38" s="159"/>
      <c r="I38" s="159"/>
      <c r="J38" s="159">
        <v>223285</v>
      </c>
      <c r="K38" s="159">
        <v>221228</v>
      </c>
      <c r="L38" s="159">
        <v>220635</v>
      </c>
      <c r="M38" s="159">
        <v>216351</v>
      </c>
      <c r="N38" s="159">
        <v>214654</v>
      </c>
      <c r="O38" s="159">
        <v>214334</v>
      </c>
      <c r="P38" s="159">
        <v>212195</v>
      </c>
      <c r="Q38" s="159">
        <v>208326</v>
      </c>
      <c r="R38" s="159">
        <v>204544.56967740555</v>
      </c>
      <c r="S38" s="159">
        <v>164482</v>
      </c>
    </row>
    <row r="39" spans="1:19" x14ac:dyDescent="0.3">
      <c r="A39" s="52"/>
      <c r="B39" s="52"/>
      <c r="C39" s="205" t="s">
        <v>193</v>
      </c>
      <c r="D39" s="159"/>
      <c r="E39" s="159"/>
      <c r="F39" s="159"/>
      <c r="G39" s="159"/>
      <c r="H39" s="159"/>
      <c r="I39" s="159"/>
      <c r="J39" s="159">
        <v>51933</v>
      </c>
      <c r="K39" s="159">
        <v>61598</v>
      </c>
      <c r="L39" s="159">
        <v>63944</v>
      </c>
      <c r="M39" s="159">
        <v>63856</v>
      </c>
      <c r="N39" s="159">
        <v>65354</v>
      </c>
      <c r="O39" s="159">
        <v>66634</v>
      </c>
      <c r="P39" s="159">
        <v>67448</v>
      </c>
      <c r="Q39" s="159">
        <v>65699</v>
      </c>
      <c r="R39" s="159">
        <v>67330.086539632248</v>
      </c>
      <c r="S39" s="159">
        <v>62181</v>
      </c>
    </row>
    <row r="40" spans="1:19" x14ac:dyDescent="0.3">
      <c r="A40" s="52"/>
      <c r="B40" s="52" t="s">
        <v>94</v>
      </c>
      <c r="C40" s="205"/>
      <c r="D40" s="159"/>
      <c r="E40" s="159"/>
      <c r="F40" s="159"/>
      <c r="G40" s="159"/>
      <c r="H40" s="159"/>
      <c r="I40" s="159"/>
      <c r="J40" s="159">
        <v>64434</v>
      </c>
      <c r="K40" s="159">
        <v>65698</v>
      </c>
      <c r="L40" s="159">
        <v>66670</v>
      </c>
      <c r="M40" s="159">
        <v>67918</v>
      </c>
      <c r="N40" s="159">
        <v>71973</v>
      </c>
      <c r="O40" s="159">
        <v>73008</v>
      </c>
      <c r="P40" s="159">
        <v>72909</v>
      </c>
      <c r="Q40" s="159">
        <v>73836</v>
      </c>
      <c r="R40" s="159">
        <v>74848.757583159429</v>
      </c>
      <c r="S40" s="159">
        <v>58210</v>
      </c>
    </row>
    <row r="41" spans="1:19" x14ac:dyDescent="0.3">
      <c r="A41" s="52"/>
      <c r="B41" s="52" t="s">
        <v>197</v>
      </c>
      <c r="C41" s="205"/>
      <c r="D41" s="159"/>
      <c r="E41" s="159"/>
      <c r="F41" s="159"/>
      <c r="G41" s="159"/>
      <c r="H41" s="159"/>
      <c r="I41" s="159"/>
      <c r="J41" s="159">
        <v>39311</v>
      </c>
      <c r="K41" s="159">
        <v>40567</v>
      </c>
      <c r="L41" s="159">
        <v>41701</v>
      </c>
      <c r="M41" s="159">
        <v>45191</v>
      </c>
      <c r="N41" s="159">
        <v>49332</v>
      </c>
      <c r="O41" s="159">
        <v>51802</v>
      </c>
      <c r="P41" s="159">
        <v>54620</v>
      </c>
      <c r="Q41" s="159">
        <v>54806</v>
      </c>
      <c r="R41" s="159">
        <v>59193.723409957005</v>
      </c>
      <c r="S41" s="159">
        <v>51300</v>
      </c>
    </row>
    <row r="42" spans="1:19" x14ac:dyDescent="0.3">
      <c r="A42" s="52"/>
      <c r="B42" s="52" t="s">
        <v>21</v>
      </c>
      <c r="C42" s="205"/>
      <c r="D42" s="159"/>
      <c r="E42" s="159"/>
      <c r="F42" s="159"/>
      <c r="G42" s="159"/>
      <c r="H42" s="159"/>
      <c r="I42" s="159"/>
      <c r="J42" s="159">
        <v>63235</v>
      </c>
      <c r="K42" s="159">
        <v>63942</v>
      </c>
      <c r="L42" s="159">
        <v>63822</v>
      </c>
      <c r="M42" s="159">
        <v>64568</v>
      </c>
      <c r="N42" s="159">
        <v>66180</v>
      </c>
      <c r="O42" s="159">
        <v>65949</v>
      </c>
      <c r="P42" s="159">
        <v>66465</v>
      </c>
      <c r="Q42" s="159">
        <v>67546</v>
      </c>
      <c r="R42" s="159">
        <v>69700.583726934288</v>
      </c>
      <c r="S42" s="159">
        <v>67149</v>
      </c>
    </row>
    <row r="43" spans="1:19" x14ac:dyDescent="0.3">
      <c r="A43" s="52"/>
      <c r="B43" s="52" t="s">
        <v>1240</v>
      </c>
      <c r="C43" s="205"/>
      <c r="D43" s="159"/>
      <c r="E43" s="159"/>
      <c r="F43" s="159"/>
      <c r="G43" s="159"/>
      <c r="H43" s="159"/>
      <c r="I43" s="159"/>
      <c r="J43" s="159">
        <v>253661</v>
      </c>
      <c r="K43" s="159">
        <v>245932</v>
      </c>
      <c r="L43" s="159">
        <v>253476</v>
      </c>
      <c r="M43" s="159">
        <v>258455</v>
      </c>
      <c r="N43" s="159">
        <v>269928</v>
      </c>
      <c r="O43" s="159">
        <v>225926</v>
      </c>
      <c r="P43" s="159">
        <v>228372</v>
      </c>
      <c r="Q43" s="159">
        <v>235847</v>
      </c>
      <c r="R43" s="159">
        <v>241812.85024702031</v>
      </c>
      <c r="S43" s="159">
        <v>195689</v>
      </c>
    </row>
    <row r="45" spans="1:19" s="166" customFormat="1" ht="15" x14ac:dyDescent="0.35">
      <c r="A45" s="180" t="s">
        <v>8</v>
      </c>
      <c r="B45" s="168" t="s">
        <v>1323</v>
      </c>
      <c r="C45" s="209"/>
      <c r="N45" s="173"/>
      <c r="O45" s="173"/>
      <c r="P45" s="173"/>
      <c r="Q45" s="173"/>
      <c r="R45" s="173"/>
    </row>
    <row r="46" spans="1:19" s="166" customFormat="1" ht="15" x14ac:dyDescent="0.35">
      <c r="B46" s="170" t="s">
        <v>1287</v>
      </c>
      <c r="C46" s="210"/>
      <c r="N46" s="173"/>
      <c r="O46" s="173"/>
      <c r="P46" s="173"/>
      <c r="Q46" s="173"/>
      <c r="R46" s="173"/>
    </row>
    <row r="47" spans="1:19" s="166" customFormat="1" ht="15" x14ac:dyDescent="0.35">
      <c r="B47" s="170"/>
      <c r="C47" s="210"/>
      <c r="N47" s="173"/>
      <c r="O47" s="173"/>
      <c r="P47" s="173"/>
      <c r="Q47" s="173"/>
      <c r="R47" s="173"/>
    </row>
    <row r="48" spans="1:19" s="166" customFormat="1" ht="15.75" customHeight="1" x14ac:dyDescent="0.35">
      <c r="A48" s="180" t="s">
        <v>10</v>
      </c>
      <c r="B48" s="171" t="s">
        <v>1316</v>
      </c>
      <c r="G48" s="182" t="s">
        <v>1279</v>
      </c>
      <c r="N48" s="173"/>
      <c r="O48" s="173"/>
      <c r="P48" s="173"/>
      <c r="Q48" s="173"/>
      <c r="R48" s="173"/>
    </row>
    <row r="49" spans="1:18" s="166" customFormat="1" ht="15.75" customHeight="1" x14ac:dyDescent="0.35">
      <c r="B49" s="171" t="s">
        <v>1278</v>
      </c>
      <c r="C49" s="171"/>
      <c r="D49" s="171"/>
      <c r="H49" s="172"/>
      <c r="I49" s="212"/>
      <c r="J49" s="174"/>
      <c r="K49" s="174"/>
      <c r="L49" s="174"/>
      <c r="N49" s="173"/>
      <c r="O49" s="173"/>
      <c r="P49" s="173"/>
      <c r="Q49" s="173"/>
      <c r="R49" s="173"/>
    </row>
    <row r="50" spans="1:18" s="166" customFormat="1" ht="15.75" customHeight="1" x14ac:dyDescent="0.35">
      <c r="A50" s="175"/>
      <c r="B50" s="669" t="s">
        <v>1318</v>
      </c>
      <c r="C50" s="670"/>
      <c r="D50" s="671"/>
      <c r="E50" s="671"/>
      <c r="F50" s="216"/>
      <c r="G50" s="182" t="s">
        <v>1319</v>
      </c>
      <c r="H50" s="216"/>
      <c r="I50" s="216"/>
      <c r="N50" s="173"/>
      <c r="O50" s="173"/>
      <c r="P50" s="173"/>
      <c r="Q50" s="173"/>
      <c r="R50" s="173"/>
    </row>
    <row r="51" spans="1:18" s="166" customFormat="1" ht="15.75" customHeight="1" x14ac:dyDescent="0.35">
      <c r="A51" s="210"/>
      <c r="B51" s="171" t="s">
        <v>1288</v>
      </c>
      <c r="C51" s="211"/>
      <c r="G51" s="408" t="s">
        <v>1277</v>
      </c>
      <c r="J51" s="210"/>
      <c r="K51" s="210"/>
      <c r="L51" s="210"/>
      <c r="M51" s="210"/>
      <c r="N51" s="173"/>
      <c r="O51" s="173"/>
      <c r="P51" s="173"/>
      <c r="Q51" s="173"/>
      <c r="R51" s="173"/>
    </row>
    <row r="52" spans="1:18" ht="15" customHeight="1" x14ac:dyDescent="0.3"/>
    <row r="53" spans="1:18" ht="30" customHeight="1" x14ac:dyDescent="0.3"/>
    <row r="85" spans="1:13" x14ac:dyDescent="0.3">
      <c r="A85" s="16"/>
      <c r="B85" s="16"/>
      <c r="D85" s="16"/>
      <c r="E85" s="16"/>
      <c r="F85" s="16"/>
      <c r="G85" s="16"/>
      <c r="H85" s="16"/>
      <c r="I85" s="16"/>
      <c r="J85" s="16"/>
      <c r="K85" s="16"/>
      <c r="L85" s="16"/>
      <c r="M85" s="16"/>
    </row>
    <row r="86" spans="1:13" x14ac:dyDescent="0.3">
      <c r="A86" s="16"/>
      <c r="B86" s="16"/>
      <c r="D86" s="16"/>
      <c r="E86" s="16"/>
      <c r="F86" s="16"/>
      <c r="G86" s="16"/>
      <c r="H86" s="16"/>
      <c r="I86" s="16"/>
      <c r="J86" s="16"/>
      <c r="K86" s="16"/>
      <c r="L86" s="16"/>
      <c r="M86" s="16"/>
    </row>
  </sheetData>
  <phoneticPr fontId="105" type="noConversion"/>
  <hyperlinks>
    <hyperlink ref="A2" location="'Chapter 2'!A1" display="Back to Table of Contents" xr:uid="{972A096E-5698-45A3-8B6B-6F898E378941}"/>
    <hyperlink ref="G51" r:id="rId1" xr:uid="{5BBEF5D4-0783-4702-8BE3-31BEB7B72635}"/>
    <hyperlink ref="G48" r:id="rId2" xr:uid="{E839A45D-A4CA-4223-9EFD-26FF6337A06B}"/>
    <hyperlink ref="G50" r:id="rId3" xr:uid="{0FF9C735-06CC-4A42-8376-946814001B9F}"/>
  </hyperlinks>
  <pageMargins left="0.7" right="0.7" top="0.75" bottom="0.75" header="0.3" footer="0.3"/>
  <pageSetup paperSize="9" scale="59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8">
    <tabColor rgb="FFE7CFE5"/>
    <pageSetUpPr fitToPage="1"/>
  </sheetPr>
  <dimension ref="A1:T52"/>
  <sheetViews>
    <sheetView showGridLines="0" zoomScaleNormal="100" workbookViewId="0">
      <pane xSplit="3" ySplit="3" topLeftCell="D16" activePane="bottomRight" state="frozen"/>
      <selection activeCell="A44" sqref="A44"/>
      <selection pane="topRight" activeCell="A44" sqref="A44"/>
      <selection pane="bottomLeft" activeCell="A44" sqref="A44"/>
      <selection pane="bottomRight" activeCell="U37" sqref="U37"/>
    </sheetView>
  </sheetViews>
  <sheetFormatPr defaultColWidth="9.140625" defaultRowHeight="16.5" x14ac:dyDescent="0.3"/>
  <cols>
    <col min="1" max="1" width="19" style="2" customWidth="1"/>
    <col min="2" max="2" width="3.28515625" style="2" customWidth="1"/>
    <col min="3" max="3" width="38" style="16" customWidth="1"/>
    <col min="4" max="13" width="9.7109375" style="2" customWidth="1"/>
    <col min="14" max="18" width="9.7109375" style="44" customWidth="1"/>
    <col min="19" max="19" width="9.7109375" style="2" customWidth="1"/>
    <col min="20" max="16384" width="9.140625" style="2"/>
  </cols>
  <sheetData>
    <row r="1" spans="1:19" ht="18" x14ac:dyDescent="0.35">
      <c r="A1" s="3" t="s">
        <v>1307</v>
      </c>
      <c r="B1" s="3"/>
      <c r="C1" s="35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x14ac:dyDescent="0.3">
      <c r="A2" s="160" t="s">
        <v>114</v>
      </c>
    </row>
    <row r="3" spans="1:19" x14ac:dyDescent="0.3">
      <c r="A3" s="214" t="s">
        <v>1234</v>
      </c>
      <c r="B3" s="7"/>
      <c r="C3" s="32"/>
      <c r="D3" s="155" t="s">
        <v>11</v>
      </c>
      <c r="E3" s="155" t="s">
        <v>12</v>
      </c>
      <c r="F3" s="155" t="s">
        <v>13</v>
      </c>
      <c r="G3" s="155" t="s">
        <v>14</v>
      </c>
      <c r="H3" s="155" t="s">
        <v>15</v>
      </c>
      <c r="I3" s="155" t="s">
        <v>16</v>
      </c>
      <c r="J3" s="155" t="s">
        <v>17</v>
      </c>
      <c r="K3" s="155" t="s">
        <v>18</v>
      </c>
      <c r="L3" s="155" t="s">
        <v>19</v>
      </c>
      <c r="M3" s="155" t="s">
        <v>32</v>
      </c>
      <c r="N3" s="45" t="s">
        <v>59</v>
      </c>
      <c r="O3" s="45" t="s">
        <v>69</v>
      </c>
      <c r="P3" s="45" t="s">
        <v>95</v>
      </c>
      <c r="Q3" s="45" t="s">
        <v>196</v>
      </c>
      <c r="R3" s="45" t="s">
        <v>286</v>
      </c>
      <c r="S3" s="45" t="s">
        <v>1257</v>
      </c>
    </row>
    <row r="4" spans="1:19" x14ac:dyDescent="0.3">
      <c r="A4" s="7"/>
      <c r="B4" s="7"/>
      <c r="C4" s="3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14.45" customHeight="1" x14ac:dyDescent="0.3">
      <c r="A5" s="14" t="s">
        <v>0</v>
      </c>
      <c r="B5" s="14" t="s">
        <v>185</v>
      </c>
      <c r="C5" s="206"/>
      <c r="D5" s="47"/>
      <c r="E5" s="47"/>
      <c r="F5" s="47">
        <v>386079</v>
      </c>
      <c r="G5" s="47">
        <v>393334</v>
      </c>
      <c r="H5" s="47">
        <v>397365</v>
      </c>
      <c r="I5" s="47">
        <v>402088</v>
      </c>
      <c r="J5" s="47">
        <v>400533</v>
      </c>
      <c r="K5" s="47">
        <v>393403</v>
      </c>
      <c r="L5" s="47">
        <v>400057</v>
      </c>
      <c r="M5" s="47">
        <v>409960</v>
      </c>
      <c r="N5" s="47">
        <v>422748</v>
      </c>
      <c r="O5" s="47">
        <v>382501</v>
      </c>
      <c r="P5" s="47">
        <v>383659</v>
      </c>
      <c r="Q5" s="47">
        <v>402300</v>
      </c>
      <c r="R5" s="47">
        <v>410306.33315003267</v>
      </c>
      <c r="S5" s="47">
        <v>347000</v>
      </c>
    </row>
    <row r="6" spans="1:19" x14ac:dyDescent="0.3">
      <c r="A6" s="6"/>
      <c r="B6" s="6" t="s">
        <v>20</v>
      </c>
      <c r="C6" s="207"/>
      <c r="D6" s="49"/>
      <c r="E6" s="49"/>
      <c r="F6" s="49">
        <v>103708</v>
      </c>
      <c r="G6" s="49">
        <v>100941</v>
      </c>
      <c r="H6" s="49">
        <v>94816</v>
      </c>
      <c r="I6" s="49">
        <v>93270</v>
      </c>
      <c r="J6" s="49">
        <v>93294</v>
      </c>
      <c r="K6" s="49">
        <v>90690</v>
      </c>
      <c r="L6" s="49">
        <v>88816</v>
      </c>
      <c r="M6" s="49">
        <v>87087</v>
      </c>
      <c r="N6" s="49">
        <v>86057</v>
      </c>
      <c r="O6" s="49">
        <v>85825</v>
      </c>
      <c r="P6" s="49">
        <v>84026</v>
      </c>
      <c r="Q6" s="49">
        <v>86500</v>
      </c>
      <c r="R6" s="49">
        <v>84171.495717926329</v>
      </c>
      <c r="S6" s="49">
        <v>67900</v>
      </c>
    </row>
    <row r="7" spans="1:19" s="16" customFormat="1" x14ac:dyDescent="0.3">
      <c r="A7" s="207"/>
      <c r="B7" s="207"/>
      <c r="C7" s="207" t="s">
        <v>193</v>
      </c>
      <c r="D7" s="659"/>
      <c r="E7" s="659"/>
      <c r="F7" s="659">
        <v>27588</v>
      </c>
      <c r="G7" s="659">
        <v>26816</v>
      </c>
      <c r="H7" s="659">
        <v>25061</v>
      </c>
      <c r="I7" s="663">
        <v>22826</v>
      </c>
      <c r="J7" s="663">
        <v>23406</v>
      </c>
      <c r="K7" s="659">
        <v>26812</v>
      </c>
      <c r="L7" s="659">
        <v>26827</v>
      </c>
      <c r="M7" s="659">
        <v>26880</v>
      </c>
      <c r="N7" s="659">
        <v>27265</v>
      </c>
      <c r="O7" s="659">
        <v>27137</v>
      </c>
      <c r="P7" s="659">
        <v>27270</v>
      </c>
      <c r="Q7" s="659">
        <v>28400</v>
      </c>
      <c r="R7" s="659">
        <v>28712.718842529473</v>
      </c>
      <c r="S7" s="659">
        <v>26000</v>
      </c>
    </row>
    <row r="8" spans="1:19" x14ac:dyDescent="0.3">
      <c r="A8" s="6"/>
      <c r="B8" s="6" t="s">
        <v>94</v>
      </c>
      <c r="C8" s="207"/>
      <c r="D8" s="49"/>
      <c r="E8" s="49"/>
      <c r="F8" s="49">
        <v>37715</v>
      </c>
      <c r="G8" s="49">
        <v>38872</v>
      </c>
      <c r="H8" s="49">
        <v>40200</v>
      </c>
      <c r="I8" s="156">
        <v>41025</v>
      </c>
      <c r="J8" s="156">
        <v>41807</v>
      </c>
      <c r="K8" s="49">
        <v>42564</v>
      </c>
      <c r="L8" s="49">
        <v>44114</v>
      </c>
      <c r="M8" s="49">
        <v>44531</v>
      </c>
      <c r="N8" s="49">
        <v>46055</v>
      </c>
      <c r="O8" s="49">
        <v>46712</v>
      </c>
      <c r="P8" s="49">
        <v>46981</v>
      </c>
      <c r="Q8" s="49">
        <v>52100</v>
      </c>
      <c r="R8" s="49">
        <v>53171.702486986695</v>
      </c>
      <c r="S8" s="49">
        <v>45300</v>
      </c>
    </row>
    <row r="9" spans="1:19" x14ac:dyDescent="0.3">
      <c r="A9" s="6"/>
      <c r="B9" s="6" t="s">
        <v>197</v>
      </c>
      <c r="C9" s="207"/>
      <c r="D9" s="49"/>
      <c r="E9" s="49"/>
      <c r="F9" s="49">
        <v>28329</v>
      </c>
      <c r="G9" s="49">
        <v>27981</v>
      </c>
      <c r="H9" s="49">
        <v>27988</v>
      </c>
      <c r="I9" s="156">
        <v>28336</v>
      </c>
      <c r="J9" s="156">
        <v>28371</v>
      </c>
      <c r="K9" s="49">
        <v>29363</v>
      </c>
      <c r="L9" s="49">
        <v>30004</v>
      </c>
      <c r="M9" s="49">
        <v>32511</v>
      </c>
      <c r="N9" s="49">
        <v>35391</v>
      </c>
      <c r="O9" s="49">
        <v>36795</v>
      </c>
      <c r="P9" s="49">
        <v>38097</v>
      </c>
      <c r="Q9" s="49">
        <v>39800</v>
      </c>
      <c r="R9" s="49">
        <v>43720.007543974069</v>
      </c>
      <c r="S9" s="49">
        <v>38000</v>
      </c>
    </row>
    <row r="10" spans="1:19" x14ac:dyDescent="0.3">
      <c r="A10" s="6"/>
      <c r="B10" s="6" t="s">
        <v>21</v>
      </c>
      <c r="C10" s="207"/>
      <c r="D10" s="49"/>
      <c r="E10" s="49"/>
      <c r="F10" s="49">
        <v>47762</v>
      </c>
      <c r="G10" s="49">
        <v>48694</v>
      </c>
      <c r="H10" s="49">
        <v>51526</v>
      </c>
      <c r="I10" s="49">
        <v>52502</v>
      </c>
      <c r="J10" s="49">
        <v>53325</v>
      </c>
      <c r="K10" s="49">
        <v>53507</v>
      </c>
      <c r="L10" s="49">
        <v>53046</v>
      </c>
      <c r="M10" s="49">
        <v>52895</v>
      </c>
      <c r="N10" s="49">
        <v>53065</v>
      </c>
      <c r="O10" s="49">
        <v>52356</v>
      </c>
      <c r="P10" s="49">
        <v>52830</v>
      </c>
      <c r="Q10" s="49">
        <v>54100</v>
      </c>
      <c r="R10" s="49">
        <v>55874.76819766574</v>
      </c>
      <c r="S10" s="49">
        <v>52000</v>
      </c>
    </row>
    <row r="11" spans="1:19" x14ac:dyDescent="0.3">
      <c r="A11" s="6"/>
      <c r="B11" s="6" t="s">
        <v>1240</v>
      </c>
      <c r="C11" s="207"/>
      <c r="D11" s="49"/>
      <c r="E11" s="49"/>
      <c r="F11" s="49">
        <v>168565</v>
      </c>
      <c r="G11" s="49">
        <v>176846</v>
      </c>
      <c r="H11" s="49">
        <v>182835</v>
      </c>
      <c r="I11" s="49">
        <v>186955</v>
      </c>
      <c r="J11" s="49">
        <v>183736</v>
      </c>
      <c r="K11" s="49">
        <v>177279</v>
      </c>
      <c r="L11" s="49">
        <v>184077</v>
      </c>
      <c r="M11" s="49">
        <v>192936</v>
      </c>
      <c r="N11" s="49">
        <v>202180</v>
      </c>
      <c r="O11" s="49">
        <v>160813</v>
      </c>
      <c r="P11" s="49">
        <v>161725</v>
      </c>
      <c r="Q11" s="49">
        <v>169800</v>
      </c>
      <c r="R11" s="49">
        <v>171020.46714412729</v>
      </c>
      <c r="S11" s="49">
        <v>143000</v>
      </c>
    </row>
    <row r="12" spans="1:19" x14ac:dyDescent="0.3">
      <c r="A12" s="7"/>
      <c r="B12" s="7"/>
      <c r="C12" s="32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23"/>
      <c r="O12" s="23"/>
      <c r="P12" s="46"/>
      <c r="Q12" s="46"/>
      <c r="R12" s="46"/>
      <c r="S12" s="46"/>
    </row>
    <row r="13" spans="1:19" x14ac:dyDescent="0.3">
      <c r="A13" s="14" t="s">
        <v>1</v>
      </c>
      <c r="B13" s="14" t="s">
        <v>185</v>
      </c>
      <c r="C13" s="206"/>
      <c r="D13" s="47"/>
      <c r="E13" s="47"/>
      <c r="F13" s="47"/>
      <c r="G13" s="47">
        <v>42963</v>
      </c>
      <c r="H13" s="47">
        <v>41830</v>
      </c>
      <c r="I13" s="47">
        <v>41264</v>
      </c>
      <c r="J13" s="47">
        <v>41206</v>
      </c>
      <c r="K13" s="47">
        <v>40433</v>
      </c>
      <c r="L13" s="47">
        <v>41040</v>
      </c>
      <c r="M13" s="47">
        <v>39994</v>
      </c>
      <c r="N13" s="47">
        <v>40318</v>
      </c>
      <c r="O13" s="47">
        <v>36385</v>
      </c>
      <c r="P13" s="47">
        <v>36375</v>
      </c>
      <c r="Q13" s="47">
        <v>36192</v>
      </c>
      <c r="R13" s="47">
        <v>35582</v>
      </c>
      <c r="S13" s="47">
        <v>30560</v>
      </c>
    </row>
    <row r="14" spans="1:19" x14ac:dyDescent="0.3">
      <c r="A14" s="6"/>
      <c r="B14" s="6" t="s">
        <v>20</v>
      </c>
      <c r="C14" s="207"/>
      <c r="D14" s="49"/>
      <c r="E14" s="49"/>
      <c r="F14" s="49"/>
      <c r="G14" s="156">
        <v>10628</v>
      </c>
      <c r="H14" s="156">
        <v>9774</v>
      </c>
      <c r="I14" s="156">
        <v>9957</v>
      </c>
      <c r="J14" s="156">
        <v>9829</v>
      </c>
      <c r="K14" s="156">
        <v>9332</v>
      </c>
      <c r="L14" s="156">
        <v>9469</v>
      </c>
      <c r="M14" s="156">
        <v>8776</v>
      </c>
      <c r="N14" s="156">
        <v>8521</v>
      </c>
      <c r="O14" s="156">
        <v>8428</v>
      </c>
      <c r="P14" s="156">
        <v>8500</v>
      </c>
      <c r="Q14" s="156">
        <v>8545</v>
      </c>
      <c r="R14" s="156">
        <v>8308</v>
      </c>
      <c r="S14" s="156">
        <v>7146</v>
      </c>
    </row>
    <row r="15" spans="1:19" s="16" customFormat="1" x14ac:dyDescent="0.3">
      <c r="A15" s="207"/>
      <c r="B15" s="207"/>
      <c r="C15" s="207" t="s">
        <v>193</v>
      </c>
      <c r="D15" s="659"/>
      <c r="E15" s="659"/>
      <c r="F15" s="659"/>
      <c r="G15" s="659">
        <v>3604</v>
      </c>
      <c r="H15" s="659">
        <v>3752</v>
      </c>
      <c r="I15" s="659">
        <v>4218</v>
      </c>
      <c r="J15" s="659">
        <v>4290</v>
      </c>
      <c r="K15" s="659">
        <v>4203</v>
      </c>
      <c r="L15" s="659">
        <v>4239</v>
      </c>
      <c r="M15" s="659">
        <v>3950</v>
      </c>
      <c r="N15" s="659">
        <v>3844</v>
      </c>
      <c r="O15" s="659">
        <v>3869</v>
      </c>
      <c r="P15" s="659">
        <v>3891</v>
      </c>
      <c r="Q15" s="659">
        <v>3860</v>
      </c>
      <c r="R15" s="659">
        <v>3749</v>
      </c>
      <c r="S15" s="659">
        <v>3594</v>
      </c>
    </row>
    <row r="16" spans="1:19" x14ac:dyDescent="0.3">
      <c r="A16" s="6"/>
      <c r="B16" s="6" t="s">
        <v>94</v>
      </c>
      <c r="C16" s="207"/>
      <c r="D16" s="49"/>
      <c r="E16" s="49"/>
      <c r="F16" s="49"/>
      <c r="G16" s="49">
        <v>4123</v>
      </c>
      <c r="H16" s="49">
        <v>4042</v>
      </c>
      <c r="I16" s="49">
        <v>4304</v>
      </c>
      <c r="J16" s="49">
        <v>4343</v>
      </c>
      <c r="K16" s="49">
        <v>4194</v>
      </c>
      <c r="L16" s="49">
        <v>4484</v>
      </c>
      <c r="M16" s="49">
        <v>4466</v>
      </c>
      <c r="N16" s="49">
        <v>4577</v>
      </c>
      <c r="O16" s="49">
        <v>4503</v>
      </c>
      <c r="P16" s="49">
        <v>4513</v>
      </c>
      <c r="Q16" s="49">
        <v>4545</v>
      </c>
      <c r="R16" s="49">
        <v>4375</v>
      </c>
      <c r="S16" s="49">
        <v>3621</v>
      </c>
    </row>
    <row r="17" spans="1:20" x14ac:dyDescent="0.3">
      <c r="A17" s="6"/>
      <c r="B17" s="6" t="s">
        <v>197</v>
      </c>
      <c r="C17" s="207"/>
      <c r="D17" s="49"/>
      <c r="E17" s="49"/>
      <c r="F17" s="49"/>
      <c r="G17" s="49">
        <v>3406</v>
      </c>
      <c r="H17" s="49">
        <v>3324</v>
      </c>
      <c r="I17" s="49">
        <v>3300</v>
      </c>
      <c r="J17" s="49">
        <v>3462</v>
      </c>
      <c r="K17" s="49">
        <v>3297</v>
      </c>
      <c r="L17" s="49">
        <v>3220</v>
      </c>
      <c r="M17" s="49">
        <v>3189</v>
      </c>
      <c r="N17" s="49">
        <v>3399</v>
      </c>
      <c r="O17" s="49">
        <v>3535</v>
      </c>
      <c r="P17" s="49">
        <v>3553</v>
      </c>
      <c r="Q17" s="49">
        <v>3652</v>
      </c>
      <c r="R17" s="49">
        <v>3734</v>
      </c>
      <c r="S17" s="49">
        <v>3384</v>
      </c>
    </row>
    <row r="18" spans="1:20" x14ac:dyDescent="0.3">
      <c r="A18" s="6"/>
      <c r="B18" s="6" t="s">
        <v>21</v>
      </c>
      <c r="C18" s="207"/>
      <c r="D18" s="49"/>
      <c r="E18" s="49"/>
      <c r="F18" s="49"/>
      <c r="G18" s="49">
        <v>5980</v>
      </c>
      <c r="H18" s="49">
        <v>6013</v>
      </c>
      <c r="I18" s="49">
        <v>5874</v>
      </c>
      <c r="J18" s="49">
        <v>5843</v>
      </c>
      <c r="K18" s="49">
        <v>5757</v>
      </c>
      <c r="L18" s="49">
        <v>5756</v>
      </c>
      <c r="M18" s="49">
        <v>5882</v>
      </c>
      <c r="N18" s="49">
        <v>5913</v>
      </c>
      <c r="O18" s="49">
        <v>5851</v>
      </c>
      <c r="P18" s="49">
        <v>5975</v>
      </c>
      <c r="Q18" s="49">
        <v>5905</v>
      </c>
      <c r="R18" s="49">
        <v>5877</v>
      </c>
      <c r="S18" s="49">
        <v>5535</v>
      </c>
      <c r="T18" s="41"/>
    </row>
    <row r="19" spans="1:20" x14ac:dyDescent="0.3">
      <c r="A19" s="6"/>
      <c r="B19" s="6" t="s">
        <v>1240</v>
      </c>
      <c r="C19" s="207"/>
      <c r="D19" s="49"/>
      <c r="E19" s="49"/>
      <c r="F19" s="49"/>
      <c r="G19" s="49">
        <v>18826</v>
      </c>
      <c r="H19" s="49">
        <v>18677</v>
      </c>
      <c r="I19" s="49">
        <v>17829</v>
      </c>
      <c r="J19" s="49">
        <v>17729</v>
      </c>
      <c r="K19" s="49">
        <v>17853</v>
      </c>
      <c r="L19" s="49">
        <v>18111</v>
      </c>
      <c r="M19" s="49">
        <v>17681</v>
      </c>
      <c r="N19" s="49">
        <v>17908</v>
      </c>
      <c r="O19" s="49">
        <v>14068</v>
      </c>
      <c r="P19" s="49">
        <v>13834</v>
      </c>
      <c r="Q19" s="49">
        <v>13545</v>
      </c>
      <c r="R19" s="49">
        <v>13288</v>
      </c>
      <c r="S19" s="49">
        <v>10874</v>
      </c>
    </row>
    <row r="20" spans="1:20" x14ac:dyDescent="0.3">
      <c r="A20" s="7"/>
      <c r="B20" s="7"/>
      <c r="C20" s="32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23"/>
      <c r="O20" s="23"/>
      <c r="P20" s="23"/>
      <c r="Q20" s="23"/>
      <c r="R20" s="23"/>
      <c r="S20" s="23"/>
    </row>
    <row r="21" spans="1:20" x14ac:dyDescent="0.3">
      <c r="A21" s="14" t="s">
        <v>2</v>
      </c>
      <c r="B21" s="14" t="s">
        <v>185</v>
      </c>
      <c r="C21" s="206"/>
      <c r="D21" s="47">
        <v>24735</v>
      </c>
      <c r="E21" s="47">
        <v>24816</v>
      </c>
      <c r="F21" s="47">
        <v>24910</v>
      </c>
      <c r="G21" s="47">
        <v>25695</v>
      </c>
      <c r="H21" s="47">
        <v>25152</v>
      </c>
      <c r="I21" s="47">
        <v>24518</v>
      </c>
      <c r="J21" s="47">
        <v>23680</v>
      </c>
      <c r="K21" s="47">
        <v>22974</v>
      </c>
      <c r="L21" s="47">
        <v>23569</v>
      </c>
      <c r="M21" s="47">
        <v>23128</v>
      </c>
      <c r="N21" s="47">
        <v>23409</v>
      </c>
      <c r="O21" s="47">
        <v>20953</v>
      </c>
      <c r="P21" s="47">
        <v>20222</v>
      </c>
      <c r="Q21" s="47">
        <v>20796</v>
      </c>
      <c r="R21" s="47">
        <v>20472</v>
      </c>
      <c r="S21" s="47">
        <v>17060</v>
      </c>
    </row>
    <row r="22" spans="1:20" x14ac:dyDescent="0.3">
      <c r="A22" s="6"/>
      <c r="B22" s="6" t="s">
        <v>20</v>
      </c>
      <c r="C22" s="207"/>
      <c r="D22" s="49">
        <v>6518</v>
      </c>
      <c r="E22" s="49">
        <v>6670</v>
      </c>
      <c r="F22" s="49">
        <v>6513</v>
      </c>
      <c r="G22" s="49">
        <v>6398</v>
      </c>
      <c r="H22" s="49">
        <v>5910</v>
      </c>
      <c r="I22" s="49">
        <v>5677</v>
      </c>
      <c r="J22" s="49">
        <v>5443</v>
      </c>
      <c r="K22" s="49">
        <v>5202</v>
      </c>
      <c r="L22" s="49">
        <v>5042</v>
      </c>
      <c r="M22" s="49">
        <v>4725</v>
      </c>
      <c r="N22" s="49">
        <v>5022</v>
      </c>
      <c r="O22" s="49">
        <v>4728</v>
      </c>
      <c r="P22" s="49">
        <v>4542</v>
      </c>
      <c r="Q22" s="49">
        <v>4548</v>
      </c>
      <c r="R22" s="49">
        <v>4593</v>
      </c>
      <c r="S22" s="49">
        <v>3767</v>
      </c>
    </row>
    <row r="23" spans="1:20" s="16" customFormat="1" x14ac:dyDescent="0.3">
      <c r="A23" s="207"/>
      <c r="B23" s="207"/>
      <c r="C23" s="207" t="s">
        <v>193</v>
      </c>
      <c r="D23" s="663">
        <v>2110</v>
      </c>
      <c r="E23" s="663">
        <v>2049</v>
      </c>
      <c r="F23" s="663">
        <v>1988</v>
      </c>
      <c r="G23" s="663">
        <v>2000</v>
      </c>
      <c r="H23" s="663">
        <v>1711</v>
      </c>
      <c r="I23" s="663">
        <v>1615</v>
      </c>
      <c r="J23" s="663">
        <v>1556</v>
      </c>
      <c r="K23" s="659">
        <v>1693</v>
      </c>
      <c r="L23" s="659">
        <v>1704</v>
      </c>
      <c r="M23" s="659">
        <v>1609</v>
      </c>
      <c r="N23" s="659">
        <v>1894</v>
      </c>
      <c r="O23" s="659">
        <v>1862</v>
      </c>
      <c r="P23" s="659">
        <v>1836</v>
      </c>
      <c r="Q23" s="659">
        <v>1704</v>
      </c>
      <c r="R23" s="659">
        <v>1690</v>
      </c>
      <c r="S23" s="659">
        <v>1674</v>
      </c>
    </row>
    <row r="24" spans="1:20" x14ac:dyDescent="0.3">
      <c r="A24" s="6"/>
      <c r="B24" s="6" t="s">
        <v>94</v>
      </c>
      <c r="C24" s="207"/>
      <c r="D24" s="156">
        <v>2399</v>
      </c>
      <c r="E24" s="156">
        <v>2375</v>
      </c>
      <c r="F24" s="156">
        <v>2384</v>
      </c>
      <c r="G24" s="156">
        <v>2334</v>
      </c>
      <c r="H24" s="156">
        <v>2413</v>
      </c>
      <c r="I24" s="156">
        <v>2528</v>
      </c>
      <c r="J24" s="156">
        <v>2503</v>
      </c>
      <c r="K24" s="49">
        <v>2510</v>
      </c>
      <c r="L24" s="49">
        <v>2588</v>
      </c>
      <c r="M24" s="49">
        <v>2514</v>
      </c>
      <c r="N24" s="49">
        <v>2617</v>
      </c>
      <c r="O24" s="49">
        <v>2601</v>
      </c>
      <c r="P24" s="49">
        <v>2477</v>
      </c>
      <c r="Q24" s="49">
        <v>2526</v>
      </c>
      <c r="R24" s="49">
        <v>2217</v>
      </c>
      <c r="S24" s="49">
        <v>1871</v>
      </c>
    </row>
    <row r="25" spans="1:20" x14ac:dyDescent="0.3">
      <c r="A25" s="6"/>
      <c r="B25" s="6" t="s">
        <v>197</v>
      </c>
      <c r="C25" s="207"/>
      <c r="D25" s="156">
        <v>2436</v>
      </c>
      <c r="E25" s="156">
        <v>2270</v>
      </c>
      <c r="F25" s="156">
        <v>2368</v>
      </c>
      <c r="G25" s="156">
        <v>2279</v>
      </c>
      <c r="H25" s="156">
        <v>2121</v>
      </c>
      <c r="I25" s="156">
        <v>2266</v>
      </c>
      <c r="J25" s="156">
        <v>2090</v>
      </c>
      <c r="K25" s="49">
        <v>2116</v>
      </c>
      <c r="L25" s="49">
        <v>2134</v>
      </c>
      <c r="M25" s="49">
        <v>2162</v>
      </c>
      <c r="N25" s="49">
        <v>2145</v>
      </c>
      <c r="O25" s="49">
        <v>2132</v>
      </c>
      <c r="P25" s="49">
        <v>2070</v>
      </c>
      <c r="Q25" s="49">
        <v>2080</v>
      </c>
      <c r="R25" s="49">
        <v>2189</v>
      </c>
      <c r="S25" s="49">
        <v>1837</v>
      </c>
    </row>
    <row r="26" spans="1:20" x14ac:dyDescent="0.3">
      <c r="A26" s="6"/>
      <c r="B26" s="6" t="s">
        <v>21</v>
      </c>
      <c r="C26" s="207"/>
      <c r="D26" s="49">
        <v>3919</v>
      </c>
      <c r="E26" s="49">
        <v>3528</v>
      </c>
      <c r="F26" s="49">
        <v>3664</v>
      </c>
      <c r="G26" s="49">
        <v>4031</v>
      </c>
      <c r="H26" s="49">
        <v>3673</v>
      </c>
      <c r="I26" s="49">
        <v>3716</v>
      </c>
      <c r="J26" s="49">
        <v>3809</v>
      </c>
      <c r="K26" s="49">
        <v>3757</v>
      </c>
      <c r="L26" s="49">
        <v>3789</v>
      </c>
      <c r="M26" s="49">
        <v>3863</v>
      </c>
      <c r="N26" s="49">
        <v>3876</v>
      </c>
      <c r="O26" s="49">
        <v>3675</v>
      </c>
      <c r="P26" s="49">
        <v>3546</v>
      </c>
      <c r="Q26" s="49">
        <v>3631</v>
      </c>
      <c r="R26" s="49">
        <v>3634</v>
      </c>
      <c r="S26" s="49">
        <v>3454</v>
      </c>
    </row>
    <row r="27" spans="1:20" x14ac:dyDescent="0.3">
      <c r="A27" s="6"/>
      <c r="B27" s="6" t="s">
        <v>1240</v>
      </c>
      <c r="C27" s="207"/>
      <c r="D27" s="49">
        <f t="shared" ref="D27:E27" si="0">D21-D22-D24-D25-D26</f>
        <v>9463</v>
      </c>
      <c r="E27" s="49">
        <f t="shared" si="0"/>
        <v>9973</v>
      </c>
      <c r="F27" s="49">
        <v>9981</v>
      </c>
      <c r="G27" s="49">
        <v>10653</v>
      </c>
      <c r="H27" s="49">
        <v>11035</v>
      </c>
      <c r="I27" s="49">
        <v>10331</v>
      </c>
      <c r="J27" s="49">
        <v>9835</v>
      </c>
      <c r="K27" s="49">
        <v>9389</v>
      </c>
      <c r="L27" s="49">
        <v>10016</v>
      </c>
      <c r="M27" s="49">
        <v>9864</v>
      </c>
      <c r="N27" s="49">
        <v>9749</v>
      </c>
      <c r="O27" s="49">
        <v>7817</v>
      </c>
      <c r="P27" s="49">
        <v>7587</v>
      </c>
      <c r="Q27" s="49">
        <v>8011</v>
      </c>
      <c r="R27" s="49">
        <v>7839</v>
      </c>
      <c r="S27" s="49">
        <v>6131</v>
      </c>
    </row>
    <row r="28" spans="1:20" x14ac:dyDescent="0.3">
      <c r="A28" s="7"/>
      <c r="B28" s="7"/>
      <c r="C28" s="32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23"/>
      <c r="O28" s="23"/>
      <c r="P28" s="23"/>
      <c r="Q28" s="23"/>
      <c r="R28" s="23"/>
      <c r="S28" s="23"/>
    </row>
    <row r="29" spans="1:20" ht="14.45" customHeight="1" x14ac:dyDescent="0.3">
      <c r="A29" s="14" t="s">
        <v>3</v>
      </c>
      <c r="B29" s="14" t="s">
        <v>185</v>
      </c>
      <c r="C29" s="206"/>
      <c r="D29" s="47"/>
      <c r="E29" s="47"/>
      <c r="F29" s="47"/>
      <c r="G29" s="47"/>
      <c r="H29" s="47"/>
      <c r="I29" s="47"/>
      <c r="J29" s="47">
        <v>16800</v>
      </c>
      <c r="K29" s="47">
        <v>15600</v>
      </c>
      <c r="L29" s="47">
        <v>15500</v>
      </c>
      <c r="M29" s="47">
        <v>15100</v>
      </c>
      <c r="N29" s="47">
        <v>14500</v>
      </c>
      <c r="O29" s="47">
        <v>13700</v>
      </c>
      <c r="P29" s="47">
        <v>13400</v>
      </c>
      <c r="Q29" s="47">
        <v>13700</v>
      </c>
      <c r="R29" s="47">
        <v>13131.769468921171</v>
      </c>
      <c r="S29" s="47">
        <v>9200</v>
      </c>
    </row>
    <row r="30" spans="1:20" x14ac:dyDescent="0.3">
      <c r="A30" s="6"/>
      <c r="B30" s="6" t="s">
        <v>20</v>
      </c>
      <c r="C30" s="207"/>
      <c r="D30" s="49"/>
      <c r="E30" s="49"/>
      <c r="F30" s="49"/>
      <c r="G30" s="49"/>
      <c r="H30" s="49"/>
      <c r="I30" s="49"/>
      <c r="J30" s="49">
        <v>4000</v>
      </c>
      <c r="K30" s="49">
        <v>4100</v>
      </c>
      <c r="L30" s="49">
        <v>4200</v>
      </c>
      <c r="M30" s="49">
        <v>4000</v>
      </c>
      <c r="N30" s="49">
        <v>3900</v>
      </c>
      <c r="O30" s="49">
        <v>3800</v>
      </c>
      <c r="P30" s="49">
        <v>3500</v>
      </c>
      <c r="Q30" s="49">
        <v>3600</v>
      </c>
      <c r="R30" s="49">
        <v>3192.2285092491838</v>
      </c>
      <c r="S30" s="49">
        <v>2300</v>
      </c>
    </row>
    <row r="31" spans="1:20" x14ac:dyDescent="0.3">
      <c r="A31" s="6"/>
      <c r="B31" s="6"/>
      <c r="C31" s="207" t="s">
        <v>193</v>
      </c>
      <c r="D31" s="49"/>
      <c r="E31" s="49"/>
      <c r="F31" s="49"/>
      <c r="G31" s="49"/>
      <c r="H31" s="49"/>
      <c r="I31" s="659"/>
      <c r="J31" s="659">
        <v>1000</v>
      </c>
      <c r="K31" s="659">
        <v>1300</v>
      </c>
      <c r="L31" s="659">
        <v>1400</v>
      </c>
      <c r="M31" s="659">
        <v>1400</v>
      </c>
      <c r="N31" s="659">
        <v>1500</v>
      </c>
      <c r="O31" s="659">
        <v>1500</v>
      </c>
      <c r="P31" s="659">
        <v>1400</v>
      </c>
      <c r="Q31" s="659">
        <v>1300</v>
      </c>
      <c r="R31" s="659">
        <v>1354.7611850060459</v>
      </c>
      <c r="S31" s="659">
        <v>1000</v>
      </c>
    </row>
    <row r="32" spans="1:20" x14ac:dyDescent="0.3">
      <c r="A32" s="6"/>
      <c r="B32" s="6" t="s">
        <v>94</v>
      </c>
      <c r="C32" s="207"/>
      <c r="D32" s="49"/>
      <c r="E32" s="49"/>
      <c r="F32" s="49"/>
      <c r="G32" s="49"/>
      <c r="H32" s="49"/>
      <c r="I32" s="49"/>
      <c r="J32" s="49">
        <v>1700</v>
      </c>
      <c r="K32" s="49">
        <v>1800</v>
      </c>
      <c r="L32" s="49">
        <v>1700</v>
      </c>
      <c r="M32" s="49">
        <v>1600</v>
      </c>
      <c r="N32" s="49">
        <v>1900</v>
      </c>
      <c r="O32" s="49">
        <v>1800</v>
      </c>
      <c r="P32" s="49">
        <v>1700</v>
      </c>
      <c r="Q32" s="49">
        <v>1700</v>
      </c>
      <c r="R32" s="49">
        <v>1607.7719714964371</v>
      </c>
      <c r="S32" s="49">
        <v>1100</v>
      </c>
    </row>
    <row r="33" spans="1:19" x14ac:dyDescent="0.3">
      <c r="A33" s="6"/>
      <c r="B33" s="6" t="s">
        <v>197</v>
      </c>
      <c r="C33" s="207"/>
      <c r="D33" s="49"/>
      <c r="E33" s="49"/>
      <c r="F33" s="49"/>
      <c r="G33" s="49"/>
      <c r="H33" s="49"/>
      <c r="I33" s="49"/>
      <c r="J33" s="49">
        <v>1300</v>
      </c>
      <c r="K33" s="49">
        <v>1400</v>
      </c>
      <c r="L33" s="49">
        <v>1400</v>
      </c>
      <c r="M33" s="49">
        <v>1400</v>
      </c>
      <c r="N33" s="49">
        <v>1400</v>
      </c>
      <c r="O33" s="49">
        <v>1500</v>
      </c>
      <c r="P33" s="49">
        <v>1500</v>
      </c>
      <c r="Q33" s="49">
        <v>1600</v>
      </c>
      <c r="R33" s="49">
        <v>1718.7629476176382</v>
      </c>
      <c r="S33" s="49">
        <v>1300</v>
      </c>
    </row>
    <row r="34" spans="1:19" x14ac:dyDescent="0.3">
      <c r="A34" s="6"/>
      <c r="B34" s="6" t="s">
        <v>21</v>
      </c>
      <c r="C34" s="207"/>
      <c r="D34" s="49"/>
      <c r="E34" s="49"/>
      <c r="F34" s="49"/>
      <c r="G34" s="49"/>
      <c r="H34" s="49"/>
      <c r="I34" s="49"/>
      <c r="J34" s="49">
        <v>1100</v>
      </c>
      <c r="K34" s="49">
        <v>1000</v>
      </c>
      <c r="L34" s="49">
        <v>1100</v>
      </c>
      <c r="M34" s="49">
        <v>830</v>
      </c>
      <c r="N34" s="49">
        <v>710</v>
      </c>
      <c r="O34" s="49">
        <v>740</v>
      </c>
      <c r="P34" s="49">
        <v>740</v>
      </c>
      <c r="Q34" s="49">
        <v>680</v>
      </c>
      <c r="R34" s="49">
        <v>623.48233046800385</v>
      </c>
      <c r="S34" s="49">
        <v>600</v>
      </c>
    </row>
    <row r="35" spans="1:19" x14ac:dyDescent="0.3">
      <c r="A35" s="6"/>
      <c r="B35" s="6" t="s">
        <v>1240</v>
      </c>
      <c r="C35" s="207"/>
      <c r="D35" s="49"/>
      <c r="E35" s="49"/>
      <c r="F35" s="49"/>
      <c r="G35" s="49"/>
      <c r="H35" s="49"/>
      <c r="I35" s="49"/>
      <c r="J35" s="49">
        <v>8700</v>
      </c>
      <c r="K35" s="49">
        <v>7300</v>
      </c>
      <c r="L35" s="49">
        <v>7100</v>
      </c>
      <c r="M35" s="49">
        <v>7270</v>
      </c>
      <c r="N35" s="49">
        <v>6590</v>
      </c>
      <c r="O35" s="49">
        <v>5860</v>
      </c>
      <c r="P35" s="49">
        <v>5960</v>
      </c>
      <c r="Q35" s="49">
        <v>6120</v>
      </c>
      <c r="R35" s="49">
        <v>5790.3589101871339</v>
      </c>
      <c r="S35" s="49">
        <v>3800</v>
      </c>
    </row>
    <row r="36" spans="1:19" x14ac:dyDescent="0.3">
      <c r="A36" s="7"/>
      <c r="B36" s="7"/>
      <c r="C36" s="32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23"/>
      <c r="O36" s="23"/>
      <c r="P36" s="23"/>
      <c r="Q36" s="23"/>
      <c r="R36" s="23"/>
      <c r="S36" s="23"/>
    </row>
    <row r="37" spans="1:19" s="51" customFormat="1" x14ac:dyDescent="0.3">
      <c r="A37" s="15" t="s">
        <v>4</v>
      </c>
      <c r="B37" s="15" t="s">
        <v>185</v>
      </c>
      <c r="C37" s="208"/>
      <c r="D37" s="158"/>
      <c r="E37" s="158"/>
      <c r="F37" s="158"/>
      <c r="G37" s="158"/>
      <c r="H37" s="158"/>
      <c r="I37" s="158"/>
      <c r="J37" s="158">
        <v>482219</v>
      </c>
      <c r="K37" s="158">
        <v>472410</v>
      </c>
      <c r="L37" s="158">
        <v>480166</v>
      </c>
      <c r="M37" s="158">
        <v>488182</v>
      </c>
      <c r="N37" s="158">
        <v>500975</v>
      </c>
      <c r="O37" s="158">
        <v>453539</v>
      </c>
      <c r="P37" s="158">
        <v>453656</v>
      </c>
      <c r="Q37" s="158">
        <v>472988</v>
      </c>
      <c r="R37" s="158">
        <v>479492.10261895385</v>
      </c>
      <c r="S37" s="158">
        <v>403820</v>
      </c>
    </row>
    <row r="38" spans="1:19" x14ac:dyDescent="0.3">
      <c r="A38" s="52"/>
      <c r="B38" s="52" t="s">
        <v>20</v>
      </c>
      <c r="C38" s="205"/>
      <c r="D38" s="159"/>
      <c r="E38" s="159"/>
      <c r="F38" s="159"/>
      <c r="G38" s="159"/>
      <c r="H38" s="159"/>
      <c r="I38" s="159"/>
      <c r="J38" s="159">
        <v>112566</v>
      </c>
      <c r="K38" s="159">
        <v>109324</v>
      </c>
      <c r="L38" s="159">
        <v>107527</v>
      </c>
      <c r="M38" s="159">
        <v>104588</v>
      </c>
      <c r="N38" s="159">
        <v>103500</v>
      </c>
      <c r="O38" s="159">
        <v>102781</v>
      </c>
      <c r="P38" s="159">
        <v>100568</v>
      </c>
      <c r="Q38" s="159">
        <v>103193</v>
      </c>
      <c r="R38" s="159">
        <v>100264.72422717551</v>
      </c>
      <c r="S38" s="159">
        <v>81113</v>
      </c>
    </row>
    <row r="39" spans="1:19" x14ac:dyDescent="0.3">
      <c r="A39" s="52"/>
      <c r="B39" s="52"/>
      <c r="C39" s="205" t="s">
        <v>193</v>
      </c>
      <c r="D39" s="159"/>
      <c r="E39" s="159"/>
      <c r="F39" s="159"/>
      <c r="G39" s="159"/>
      <c r="H39" s="159"/>
      <c r="I39" s="159"/>
      <c r="J39" s="159">
        <v>30252</v>
      </c>
      <c r="K39" s="159">
        <v>34008</v>
      </c>
      <c r="L39" s="159">
        <v>34170</v>
      </c>
      <c r="M39" s="159">
        <v>33839</v>
      </c>
      <c r="N39" s="159">
        <v>34503</v>
      </c>
      <c r="O39" s="159">
        <v>34368</v>
      </c>
      <c r="P39" s="159">
        <v>34397</v>
      </c>
      <c r="Q39" s="159">
        <v>35264</v>
      </c>
      <c r="R39" s="159">
        <v>35506.480027535523</v>
      </c>
      <c r="S39" s="159">
        <v>32268</v>
      </c>
    </row>
    <row r="40" spans="1:19" x14ac:dyDescent="0.3">
      <c r="A40" s="52"/>
      <c r="B40" s="52" t="s">
        <v>94</v>
      </c>
      <c r="C40" s="205"/>
      <c r="D40" s="159"/>
      <c r="E40" s="159"/>
      <c r="F40" s="159"/>
      <c r="G40" s="159"/>
      <c r="H40" s="159"/>
      <c r="I40" s="159"/>
      <c r="J40" s="159">
        <v>50353</v>
      </c>
      <c r="K40" s="159">
        <v>51068</v>
      </c>
      <c r="L40" s="159">
        <v>52886</v>
      </c>
      <c r="M40" s="159">
        <v>53111</v>
      </c>
      <c r="N40" s="159">
        <v>55149</v>
      </c>
      <c r="O40" s="159">
        <v>55616</v>
      </c>
      <c r="P40" s="159">
        <v>55671</v>
      </c>
      <c r="Q40" s="159">
        <v>60871</v>
      </c>
      <c r="R40" s="159">
        <v>61371.474458483135</v>
      </c>
      <c r="S40" s="159">
        <v>51892</v>
      </c>
    </row>
    <row r="41" spans="1:19" x14ac:dyDescent="0.3">
      <c r="A41" s="52"/>
      <c r="B41" s="52" t="s">
        <v>197</v>
      </c>
      <c r="C41" s="205"/>
      <c r="D41" s="159"/>
      <c r="E41" s="159"/>
      <c r="F41" s="159"/>
      <c r="G41" s="159"/>
      <c r="H41" s="159"/>
      <c r="I41" s="159"/>
      <c r="J41" s="159">
        <v>35223</v>
      </c>
      <c r="K41" s="159">
        <v>36176</v>
      </c>
      <c r="L41" s="159">
        <v>36758</v>
      </c>
      <c r="M41" s="159">
        <v>39262</v>
      </c>
      <c r="N41" s="159">
        <v>42335</v>
      </c>
      <c r="O41" s="159">
        <v>43962</v>
      </c>
      <c r="P41" s="159">
        <v>45220</v>
      </c>
      <c r="Q41" s="159">
        <v>47132</v>
      </c>
      <c r="R41" s="159">
        <v>51361.770491591706</v>
      </c>
      <c r="S41" s="159">
        <v>44521</v>
      </c>
    </row>
    <row r="42" spans="1:19" x14ac:dyDescent="0.3">
      <c r="A42" s="52"/>
      <c r="B42" s="52" t="s">
        <v>21</v>
      </c>
      <c r="C42" s="205"/>
      <c r="D42" s="159"/>
      <c r="E42" s="159"/>
      <c r="F42" s="159"/>
      <c r="G42" s="159"/>
      <c r="H42" s="159"/>
      <c r="I42" s="159"/>
      <c r="J42" s="159">
        <v>64077</v>
      </c>
      <c r="K42" s="159">
        <v>64021</v>
      </c>
      <c r="L42" s="159">
        <v>63691</v>
      </c>
      <c r="M42" s="159">
        <v>63470</v>
      </c>
      <c r="N42" s="159">
        <v>63564</v>
      </c>
      <c r="O42" s="159">
        <v>62622</v>
      </c>
      <c r="P42" s="159">
        <v>63091</v>
      </c>
      <c r="Q42" s="159">
        <v>64316</v>
      </c>
      <c r="R42" s="159">
        <v>66009.250528133751</v>
      </c>
      <c r="S42" s="159">
        <v>61589</v>
      </c>
    </row>
    <row r="43" spans="1:19" x14ac:dyDescent="0.3">
      <c r="A43" s="52"/>
      <c r="B43" s="52" t="s">
        <v>1240</v>
      </c>
      <c r="C43" s="205"/>
      <c r="D43" s="159"/>
      <c r="E43" s="159"/>
      <c r="F43" s="159"/>
      <c r="G43" s="159"/>
      <c r="H43" s="159"/>
      <c r="I43" s="159"/>
      <c r="J43" s="159">
        <v>220000</v>
      </c>
      <c r="K43" s="159">
        <v>211821</v>
      </c>
      <c r="L43" s="159">
        <v>219304</v>
      </c>
      <c r="M43" s="159">
        <v>227751</v>
      </c>
      <c r="N43" s="159">
        <v>236427</v>
      </c>
      <c r="O43" s="159">
        <v>188558</v>
      </c>
      <c r="P43" s="159">
        <v>189106</v>
      </c>
      <c r="Q43" s="159">
        <v>197476</v>
      </c>
      <c r="R43" s="159">
        <v>197937.82605431444</v>
      </c>
      <c r="S43" s="159">
        <v>163805</v>
      </c>
    </row>
    <row r="45" spans="1:19" s="166" customFormat="1" ht="21" customHeight="1" x14ac:dyDescent="0.35">
      <c r="A45" s="180" t="s">
        <v>8</v>
      </c>
      <c r="B45" s="168" t="s">
        <v>1323</v>
      </c>
      <c r="C45" s="209"/>
      <c r="N45" s="173"/>
      <c r="O45" s="173"/>
      <c r="P45" s="173"/>
      <c r="Q45" s="173"/>
      <c r="R45" s="173"/>
    </row>
    <row r="46" spans="1:19" s="166" customFormat="1" ht="15" x14ac:dyDescent="0.35">
      <c r="B46" s="170" t="s">
        <v>1287</v>
      </c>
      <c r="N46" s="173"/>
      <c r="O46" s="173"/>
      <c r="P46" s="173"/>
      <c r="Q46" s="173"/>
      <c r="R46" s="173"/>
    </row>
    <row r="47" spans="1:19" s="166" customFormat="1" ht="15" x14ac:dyDescent="0.35">
      <c r="B47" s="170"/>
      <c r="N47" s="173"/>
      <c r="O47" s="173"/>
      <c r="P47" s="173"/>
      <c r="Q47" s="173"/>
      <c r="R47" s="173"/>
    </row>
    <row r="48" spans="1:19" s="166" customFormat="1" ht="15" x14ac:dyDescent="0.35">
      <c r="A48" s="180" t="s">
        <v>10</v>
      </c>
      <c r="B48" s="171" t="s">
        <v>1316</v>
      </c>
      <c r="G48" s="182" t="s">
        <v>1279</v>
      </c>
      <c r="N48" s="173"/>
      <c r="O48" s="173"/>
      <c r="P48" s="173"/>
      <c r="Q48" s="173"/>
      <c r="R48" s="173"/>
    </row>
    <row r="49" spans="2:18" s="166" customFormat="1" ht="15" x14ac:dyDescent="0.35">
      <c r="B49" s="171" t="s">
        <v>1278</v>
      </c>
      <c r="C49" s="171"/>
      <c r="D49" s="171"/>
      <c r="H49" s="172"/>
      <c r="I49" s="172"/>
      <c r="J49" s="174"/>
      <c r="K49" s="174"/>
      <c r="L49" s="174"/>
      <c r="N49" s="173"/>
      <c r="O49" s="173"/>
      <c r="P49" s="173"/>
      <c r="Q49" s="173"/>
      <c r="R49" s="173"/>
    </row>
    <row r="50" spans="2:18" s="166" customFormat="1" ht="15" x14ac:dyDescent="0.35">
      <c r="B50" s="669" t="s">
        <v>1362</v>
      </c>
      <c r="C50" s="670"/>
      <c r="D50" s="671"/>
      <c r="E50" s="671"/>
      <c r="F50" s="216"/>
      <c r="G50" s="182" t="s">
        <v>1319</v>
      </c>
      <c r="J50" s="212"/>
      <c r="K50" s="216"/>
      <c r="L50" s="216"/>
      <c r="N50" s="173"/>
      <c r="O50" s="173"/>
      <c r="P50" s="173"/>
      <c r="Q50" s="173"/>
      <c r="R50" s="173"/>
    </row>
    <row r="51" spans="2:18" s="166" customFormat="1" ht="15" x14ac:dyDescent="0.35">
      <c r="B51" s="171" t="s">
        <v>1288</v>
      </c>
      <c r="C51" s="211"/>
      <c r="G51" s="408" t="s">
        <v>1277</v>
      </c>
      <c r="N51" s="173"/>
      <c r="O51" s="173"/>
      <c r="P51" s="173"/>
      <c r="Q51" s="173"/>
      <c r="R51" s="173"/>
    </row>
    <row r="52" spans="2:18" ht="17.25" x14ac:dyDescent="0.35">
      <c r="B52" s="166"/>
      <c r="C52" s="210"/>
      <c r="D52" s="166"/>
      <c r="E52" s="166"/>
      <c r="F52" s="166"/>
      <c r="G52" s="166"/>
      <c r="H52" s="166"/>
    </row>
  </sheetData>
  <phoneticPr fontId="105" type="noConversion"/>
  <hyperlinks>
    <hyperlink ref="A2" location="'Chapter 2'!A1" display="Back to Table of Contents" xr:uid="{07BDA43E-D40C-47AD-9D5C-4832BC43B98B}"/>
    <hyperlink ref="G51" r:id="rId1" xr:uid="{FC45BF32-B6CC-42BD-B6C3-E831345EC750}"/>
    <hyperlink ref="G48" r:id="rId2" xr:uid="{E5591AAD-8668-47CD-A5CC-C4CB4EED21B8}"/>
    <hyperlink ref="G50" r:id="rId3" xr:uid="{CCC16397-B1E0-4088-BAAD-3C04D0EA0BEB}"/>
  </hyperlinks>
  <pageMargins left="0.7" right="0.7" top="0.75" bottom="0.75" header="0.3" footer="0.3"/>
  <pageSetup paperSize="9" scale="60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4">
    <tabColor rgb="FFCCC0DA"/>
  </sheetPr>
  <dimension ref="A1:AB58"/>
  <sheetViews>
    <sheetView showGridLines="0" topLeftCell="B1" workbookViewId="0">
      <selection activeCell="B14" sqref="B14"/>
    </sheetView>
  </sheetViews>
  <sheetFormatPr defaultColWidth="9.140625" defaultRowHeight="15" x14ac:dyDescent="0.3"/>
  <cols>
    <col min="1" max="1" width="11.28515625" style="7" bestFit="1" customWidth="1"/>
    <col min="2" max="2" width="35.140625" style="7" bestFit="1" customWidth="1"/>
    <col min="3" max="7" width="8" style="7" bestFit="1" customWidth="1"/>
    <col min="8" max="8" width="9.28515625" style="7" customWidth="1"/>
    <col min="9" max="16384" width="9.140625" style="7"/>
  </cols>
  <sheetData>
    <row r="1" spans="1:28" x14ac:dyDescent="0.3">
      <c r="A1" s="95" t="s">
        <v>271</v>
      </c>
    </row>
    <row r="2" spans="1:28" x14ac:dyDescent="0.3">
      <c r="X2" s="29"/>
      <c r="Y2" s="29"/>
      <c r="Z2" s="29"/>
      <c r="AA2" s="29"/>
      <c r="AB2" s="29"/>
    </row>
    <row r="3" spans="1:28" x14ac:dyDescent="0.3">
      <c r="A3" s="95" t="s">
        <v>48</v>
      </c>
      <c r="B3" s="7" t="s">
        <v>0</v>
      </c>
      <c r="C3" s="29" t="s">
        <v>11</v>
      </c>
      <c r="D3" s="29" t="s">
        <v>12</v>
      </c>
      <c r="E3" s="29" t="s">
        <v>13</v>
      </c>
      <c r="F3" s="29" t="s">
        <v>14</v>
      </c>
      <c r="G3" s="29" t="s">
        <v>15</v>
      </c>
      <c r="H3" s="29" t="s">
        <v>16</v>
      </c>
      <c r="I3" s="29" t="s">
        <v>17</v>
      </c>
      <c r="J3" s="29" t="s">
        <v>18</v>
      </c>
      <c r="K3" s="29" t="s">
        <v>19</v>
      </c>
      <c r="L3" s="29" t="s">
        <v>32</v>
      </c>
      <c r="M3" s="29" t="s">
        <v>59</v>
      </c>
      <c r="N3" s="7" t="s">
        <v>69</v>
      </c>
      <c r="O3" s="7" t="s">
        <v>95</v>
      </c>
      <c r="P3" s="7" t="s">
        <v>196</v>
      </c>
      <c r="Q3" s="7" t="s">
        <v>286</v>
      </c>
      <c r="S3" s="29"/>
      <c r="T3" s="29"/>
      <c r="U3" s="29"/>
      <c r="V3" s="29"/>
      <c r="W3" s="29"/>
    </row>
    <row r="4" spans="1:28" x14ac:dyDescent="0.3">
      <c r="A4" s="95"/>
      <c r="D4" s="29"/>
      <c r="E4" s="29"/>
      <c r="F4" s="29"/>
      <c r="G4" s="29"/>
      <c r="H4" s="29"/>
      <c r="I4" s="29"/>
      <c r="J4" s="29"/>
      <c r="K4" s="29"/>
      <c r="S4" s="50"/>
      <c r="T4" s="50"/>
      <c r="U4" s="50"/>
      <c r="V4" s="50"/>
      <c r="W4" s="50"/>
    </row>
    <row r="5" spans="1:28" x14ac:dyDescent="0.3">
      <c r="A5" s="95"/>
      <c r="B5" s="7" t="s">
        <v>53</v>
      </c>
      <c r="C5" s="96"/>
      <c r="D5" s="96"/>
      <c r="E5" s="96">
        <f>'2.2b'!F5</f>
        <v>511764</v>
      </c>
      <c r="F5" s="96">
        <f>'2.2b'!G5</f>
        <v>523983</v>
      </c>
      <c r="G5" s="96">
        <f>'2.2b'!H5</f>
        <v>527642</v>
      </c>
      <c r="H5" s="96">
        <f>'2.2b'!I5</f>
        <v>533919</v>
      </c>
      <c r="I5" s="96">
        <f>'2.2b'!J5</f>
        <v>541347</v>
      </c>
      <c r="J5" s="96">
        <f>'2.2b'!K5</f>
        <v>537238</v>
      </c>
      <c r="K5" s="96">
        <f>'2.2b'!L5</f>
        <v>544696</v>
      </c>
      <c r="L5" s="96">
        <f>'2.2b'!M5</f>
        <v>552169</v>
      </c>
      <c r="M5" s="96">
        <f>'2.2b'!N5</f>
        <v>571702</v>
      </c>
      <c r="N5" s="96">
        <f>'2.2b'!O5</f>
        <v>535797</v>
      </c>
      <c r="O5" s="96">
        <f>'2.2b'!P5</f>
        <v>541917</v>
      </c>
      <c r="P5" s="96">
        <f>'2.2b'!Q5</f>
        <v>544900</v>
      </c>
      <c r="Q5" s="96">
        <f>'2.2b'!R5</f>
        <v>553476.60990839964</v>
      </c>
      <c r="S5" s="50"/>
      <c r="T5" s="50"/>
      <c r="U5" s="50"/>
      <c r="V5" s="50"/>
      <c r="W5" s="50"/>
    </row>
    <row r="6" spans="1:28" x14ac:dyDescent="0.3">
      <c r="A6" s="95"/>
      <c r="B6" s="7" t="s">
        <v>54</v>
      </c>
      <c r="C6" s="96"/>
      <c r="D6" s="96"/>
      <c r="E6" s="96">
        <f>'2.2c'!F5</f>
        <v>386079</v>
      </c>
      <c r="F6" s="96">
        <f>'2.2c'!G5</f>
        <v>393334</v>
      </c>
      <c r="G6" s="96">
        <f>'2.2c'!H5</f>
        <v>397365</v>
      </c>
      <c r="H6" s="96">
        <f>'2.2c'!I5</f>
        <v>402088</v>
      </c>
      <c r="I6" s="96">
        <f>'2.2c'!J5</f>
        <v>400533</v>
      </c>
      <c r="J6" s="96">
        <f>'2.2c'!K5</f>
        <v>393403</v>
      </c>
      <c r="K6" s="96">
        <f>'2.2c'!L5</f>
        <v>400057</v>
      </c>
      <c r="L6" s="96">
        <f>'2.2c'!M5</f>
        <v>409960</v>
      </c>
      <c r="M6" s="96">
        <f>'2.2c'!N5</f>
        <v>422748</v>
      </c>
      <c r="N6" s="96">
        <f>'2.2c'!O5</f>
        <v>382501</v>
      </c>
      <c r="O6" s="96">
        <f>'2.2c'!P5</f>
        <v>383659</v>
      </c>
      <c r="P6" s="96">
        <f>'2.2c'!Q5</f>
        <v>402300</v>
      </c>
      <c r="Q6" s="96">
        <f>'2.2c'!R5</f>
        <v>410306.33315003267</v>
      </c>
      <c r="S6" s="50"/>
      <c r="T6" s="50"/>
      <c r="U6" s="50"/>
      <c r="V6" s="50"/>
      <c r="W6" s="50"/>
    </row>
    <row r="7" spans="1:28" x14ac:dyDescent="0.3">
      <c r="B7" s="7" t="s">
        <v>44</v>
      </c>
      <c r="C7" s="96"/>
      <c r="D7" s="96"/>
      <c r="E7" s="96">
        <f>'2.2b'!F6</f>
        <v>202280</v>
      </c>
      <c r="F7" s="96">
        <f>'2.2b'!G6</f>
        <v>199223</v>
      </c>
      <c r="G7" s="96">
        <f>'2.2b'!H6</f>
        <v>190610</v>
      </c>
      <c r="H7" s="96">
        <f>'2.2b'!I6</f>
        <v>186653</v>
      </c>
      <c r="I7" s="96">
        <f>'2.2b'!J6</f>
        <v>187500</v>
      </c>
      <c r="J7" s="96">
        <f>'2.2b'!K6</f>
        <v>186072</v>
      </c>
      <c r="K7" s="96">
        <f>'2.2b'!L6</f>
        <v>185057</v>
      </c>
      <c r="L7" s="96">
        <f>'2.2b'!M6</f>
        <v>182029</v>
      </c>
      <c r="M7" s="96">
        <f>'2.2b'!N6</f>
        <v>180959</v>
      </c>
      <c r="N7" s="96">
        <f>'2.2b'!O6</f>
        <v>180900</v>
      </c>
      <c r="O7" s="96">
        <f>'2.2b'!P6</f>
        <v>179630</v>
      </c>
      <c r="P7" s="96">
        <f>'2.2b'!Q6</f>
        <v>174600</v>
      </c>
      <c r="Q7" s="96">
        <f>'2.2b'!R6</f>
        <v>171390.79818665475</v>
      </c>
      <c r="S7" s="50"/>
      <c r="T7" s="50"/>
      <c r="U7" s="50"/>
      <c r="V7" s="50"/>
      <c r="W7" s="50"/>
    </row>
    <row r="8" spans="1:28" x14ac:dyDescent="0.3">
      <c r="B8" s="7" t="s">
        <v>45</v>
      </c>
      <c r="C8" s="96"/>
      <c r="D8" s="96"/>
      <c r="E8" s="96">
        <f>'2.2c'!F6</f>
        <v>103708</v>
      </c>
      <c r="F8" s="96">
        <f>'2.2c'!G6</f>
        <v>100941</v>
      </c>
      <c r="G8" s="96">
        <f>'2.2c'!H6</f>
        <v>94816</v>
      </c>
      <c r="H8" s="96">
        <f>'2.2c'!I6</f>
        <v>93270</v>
      </c>
      <c r="I8" s="96">
        <f>'2.2c'!J6</f>
        <v>93294</v>
      </c>
      <c r="J8" s="96">
        <f>'2.2c'!K6</f>
        <v>90690</v>
      </c>
      <c r="K8" s="96">
        <f>'2.2c'!L6</f>
        <v>88816</v>
      </c>
      <c r="L8" s="96">
        <f>'2.2c'!M6</f>
        <v>87087</v>
      </c>
      <c r="M8" s="96">
        <f>'2.2c'!N6</f>
        <v>86057</v>
      </c>
      <c r="N8" s="96">
        <f>'2.2c'!O6</f>
        <v>85825</v>
      </c>
      <c r="O8" s="96">
        <f>'2.2c'!P6</f>
        <v>84026</v>
      </c>
      <c r="P8" s="96">
        <f>'2.2c'!Q6</f>
        <v>86500</v>
      </c>
      <c r="Q8" s="96">
        <f>'2.2c'!R6</f>
        <v>84171.495717926329</v>
      </c>
      <c r="S8" s="50"/>
      <c r="T8" s="50"/>
      <c r="U8" s="50"/>
      <c r="V8" s="50"/>
      <c r="W8" s="50"/>
    </row>
    <row r="9" spans="1:28" x14ac:dyDescent="0.3">
      <c r="B9" s="7" t="s">
        <v>112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S9" s="50"/>
      <c r="T9" s="50"/>
      <c r="U9" s="50"/>
      <c r="V9" s="50"/>
      <c r="W9" s="50"/>
    </row>
    <row r="10" spans="1:28" x14ac:dyDescent="0.3">
      <c r="B10" s="7" t="s">
        <v>113</v>
      </c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S10" s="50"/>
      <c r="T10" s="50"/>
      <c r="U10" s="50"/>
      <c r="V10" s="50"/>
      <c r="W10" s="50"/>
    </row>
    <row r="11" spans="1:28" x14ac:dyDescent="0.3">
      <c r="B11" s="7" t="s">
        <v>46</v>
      </c>
      <c r="C11" s="96"/>
      <c r="D11" s="96"/>
      <c r="E11" s="96">
        <f>'2.2b'!F10</f>
        <v>45374</v>
      </c>
      <c r="F11" s="96">
        <f>'2.2b'!G10</f>
        <v>47147</v>
      </c>
      <c r="G11" s="96">
        <f>'2.2b'!H10</f>
        <v>49793</v>
      </c>
      <c r="H11" s="96">
        <f>'2.2b'!I10</f>
        <v>51973</v>
      </c>
      <c r="I11" s="96">
        <f>'2.2b'!J10</f>
        <v>53191</v>
      </c>
      <c r="J11" s="96">
        <f>'2.2b'!K10</f>
        <v>53905</v>
      </c>
      <c r="K11" s="96">
        <f>'2.2b'!L10</f>
        <v>53485</v>
      </c>
      <c r="L11" s="96">
        <f>'2.2b'!M10</f>
        <v>54384</v>
      </c>
      <c r="M11" s="96">
        <f>'2.2b'!N10</f>
        <v>55875</v>
      </c>
      <c r="N11" s="96">
        <f>'2.2b'!O10</f>
        <v>55472</v>
      </c>
      <c r="O11" s="96">
        <f>'2.2b'!P10</f>
        <v>56294</v>
      </c>
      <c r="P11" s="96">
        <f>'2.2b'!Q10</f>
        <v>57000</v>
      </c>
      <c r="Q11" s="96">
        <f>'2.2b'!R10</f>
        <v>59116.066057402299</v>
      </c>
      <c r="S11" s="50"/>
      <c r="T11" s="50"/>
      <c r="U11" s="50"/>
      <c r="V11" s="50"/>
      <c r="W11" s="50"/>
    </row>
    <row r="12" spans="1:28" x14ac:dyDescent="0.3">
      <c r="B12" s="7" t="s">
        <v>47</v>
      </c>
      <c r="C12" s="96"/>
      <c r="D12" s="96"/>
      <c r="E12" s="96">
        <f>'2.2c'!F10</f>
        <v>47762</v>
      </c>
      <c r="F12" s="96">
        <f>'2.2c'!G10</f>
        <v>48694</v>
      </c>
      <c r="G12" s="96">
        <f>'2.2c'!H10</f>
        <v>51526</v>
      </c>
      <c r="H12" s="96">
        <f>'2.2c'!I10</f>
        <v>52502</v>
      </c>
      <c r="I12" s="96">
        <f>'2.2c'!J10</f>
        <v>53325</v>
      </c>
      <c r="J12" s="96">
        <f>'2.2c'!K10</f>
        <v>53507</v>
      </c>
      <c r="K12" s="96">
        <f>'2.2c'!L10</f>
        <v>53046</v>
      </c>
      <c r="L12" s="96">
        <f>'2.2c'!M10</f>
        <v>52895</v>
      </c>
      <c r="M12" s="96">
        <f>'2.2c'!N10</f>
        <v>53065</v>
      </c>
      <c r="N12" s="96">
        <f>'2.2c'!O10</f>
        <v>52356</v>
      </c>
      <c r="O12" s="96">
        <f>'2.2c'!P10</f>
        <v>52830</v>
      </c>
      <c r="P12" s="96">
        <f>'2.2c'!Q10</f>
        <v>54100</v>
      </c>
      <c r="Q12" s="96">
        <f>'2.2c'!R10</f>
        <v>55874.76819766574</v>
      </c>
      <c r="S12" s="50"/>
      <c r="T12" s="50"/>
      <c r="U12" s="50"/>
      <c r="V12" s="50"/>
      <c r="W12" s="50"/>
    </row>
    <row r="13" spans="1:28" x14ac:dyDescent="0.3">
      <c r="B13" s="7" t="s">
        <v>60</v>
      </c>
      <c r="C13" s="96"/>
      <c r="D13" s="96"/>
      <c r="E13" s="96">
        <f>'2.2b'!F11</f>
        <v>185962</v>
      </c>
      <c r="F13" s="96">
        <f>'2.2b'!G11</f>
        <v>198081</v>
      </c>
      <c r="G13" s="96">
        <f>'2.2b'!H11</f>
        <v>205132</v>
      </c>
      <c r="H13" s="96">
        <f>'2.2b'!I11</f>
        <v>210983</v>
      </c>
      <c r="I13" s="96">
        <f>'2.2b'!J11</f>
        <v>214350</v>
      </c>
      <c r="J13" s="96">
        <f>'2.2b'!K11</f>
        <v>208641</v>
      </c>
      <c r="K13" s="96">
        <f>'2.2b'!L11</f>
        <v>215456</v>
      </c>
      <c r="L13" s="96">
        <f>'2.2b'!M11</f>
        <v>220453</v>
      </c>
      <c r="M13" s="96">
        <f>'2.2b'!N11</f>
        <v>231807</v>
      </c>
      <c r="N13" s="96">
        <f>'2.2b'!O11</f>
        <v>193237</v>
      </c>
      <c r="O13" s="96">
        <f>'2.2b'!P11</f>
        <v>196731</v>
      </c>
      <c r="P13" s="96">
        <f>'2.2b'!Q11</f>
        <v>203400</v>
      </c>
      <c r="Q13" s="96">
        <f>'2.2b'!R11</f>
        <v>210487.20915720746</v>
      </c>
      <c r="S13" s="50"/>
      <c r="T13" s="50"/>
      <c r="U13" s="50"/>
      <c r="V13" s="50"/>
      <c r="W13" s="50"/>
    </row>
    <row r="14" spans="1:28" x14ac:dyDescent="0.3">
      <c r="B14" s="7" t="s">
        <v>61</v>
      </c>
      <c r="C14" s="96"/>
      <c r="D14" s="96"/>
      <c r="E14" s="96">
        <f>'2.2c'!F11</f>
        <v>168565</v>
      </c>
      <c r="F14" s="96">
        <f>'2.2c'!G11</f>
        <v>176846</v>
      </c>
      <c r="G14" s="96">
        <f>'2.2c'!H11</f>
        <v>182835</v>
      </c>
      <c r="H14" s="96">
        <f>'2.2c'!I11</f>
        <v>186955</v>
      </c>
      <c r="I14" s="96">
        <f>'2.2c'!J11</f>
        <v>183736</v>
      </c>
      <c r="J14" s="96">
        <f>'2.2c'!K11</f>
        <v>177279</v>
      </c>
      <c r="K14" s="96">
        <f>'2.2c'!L11</f>
        <v>184077</v>
      </c>
      <c r="L14" s="96">
        <f>'2.2c'!M11</f>
        <v>192936</v>
      </c>
      <c r="M14" s="96">
        <f>'2.2c'!N11</f>
        <v>202180</v>
      </c>
      <c r="N14" s="96">
        <f>'2.2c'!O11</f>
        <v>160813</v>
      </c>
      <c r="O14" s="96">
        <f>'2.2c'!P11</f>
        <v>161725</v>
      </c>
      <c r="P14" s="96">
        <f>'2.2c'!Q11</f>
        <v>169800</v>
      </c>
      <c r="Q14" s="96">
        <f>'2.2c'!R11</f>
        <v>171020.46714412729</v>
      </c>
    </row>
    <row r="18" spans="1:17" x14ac:dyDescent="0.3">
      <c r="A18" s="95" t="s">
        <v>63</v>
      </c>
      <c r="B18" s="7" t="s">
        <v>1</v>
      </c>
      <c r="C18" s="29" t="s">
        <v>11</v>
      </c>
      <c r="D18" s="29" t="s">
        <v>12</v>
      </c>
      <c r="E18" s="29" t="s">
        <v>13</v>
      </c>
      <c r="F18" s="29" t="s">
        <v>14</v>
      </c>
      <c r="G18" s="29" t="s">
        <v>15</v>
      </c>
      <c r="H18" s="29" t="s">
        <v>16</v>
      </c>
      <c r="I18" s="29" t="s">
        <v>17</v>
      </c>
      <c r="J18" s="29" t="s">
        <v>18</v>
      </c>
      <c r="K18" s="29" t="s">
        <v>19</v>
      </c>
      <c r="L18" s="29" t="s">
        <v>32</v>
      </c>
      <c r="M18" s="29" t="s">
        <v>59</v>
      </c>
      <c r="N18" s="29" t="s">
        <v>69</v>
      </c>
      <c r="O18" s="29" t="s">
        <v>95</v>
      </c>
      <c r="P18" s="7" t="s">
        <v>196</v>
      </c>
      <c r="Q18" s="7" t="s">
        <v>286</v>
      </c>
    </row>
    <row r="19" spans="1:17" x14ac:dyDescent="0.3">
      <c r="A19" s="95"/>
      <c r="G19" s="29"/>
      <c r="H19" s="29"/>
      <c r="I19" s="29"/>
      <c r="J19" s="29"/>
      <c r="K19" s="29"/>
    </row>
    <row r="20" spans="1:17" x14ac:dyDescent="0.3">
      <c r="A20" s="95"/>
      <c r="B20" s="7" t="s">
        <v>53</v>
      </c>
      <c r="C20" s="50"/>
      <c r="D20" s="50"/>
      <c r="E20" s="50"/>
      <c r="F20" s="50">
        <f>'2.2b'!G13</f>
        <v>51133</v>
      </c>
      <c r="G20" s="50">
        <f>'2.2b'!H13</f>
        <v>49884</v>
      </c>
      <c r="H20" s="50">
        <f>'2.2b'!I13</f>
        <v>50254</v>
      </c>
      <c r="I20" s="50">
        <f>'2.2b'!J13</f>
        <v>50482</v>
      </c>
      <c r="J20" s="50">
        <f>'2.2b'!K13</f>
        <v>50332</v>
      </c>
      <c r="K20" s="50">
        <f>'2.2b'!L13</f>
        <v>50212</v>
      </c>
      <c r="L20" s="50">
        <f>'2.2b'!M13</f>
        <v>49890</v>
      </c>
      <c r="M20" s="50">
        <f>'2.2b'!N13</f>
        <v>50487</v>
      </c>
      <c r="N20" s="50">
        <f>'2.2b'!O13</f>
        <v>47651</v>
      </c>
      <c r="O20" s="50">
        <f>'2.2b'!P13</f>
        <v>47249</v>
      </c>
      <c r="P20" s="50">
        <f>'2.2b'!Q13</f>
        <v>47567</v>
      </c>
      <c r="Q20" s="50">
        <f>'2.2b'!R13</f>
        <v>47517</v>
      </c>
    </row>
    <row r="21" spans="1:17" x14ac:dyDescent="0.3">
      <c r="B21" s="7" t="s">
        <v>54</v>
      </c>
      <c r="C21" s="50"/>
      <c r="D21" s="50"/>
      <c r="E21" s="50"/>
      <c r="F21" s="50">
        <f>'2.2c'!G13</f>
        <v>42963</v>
      </c>
      <c r="G21" s="50">
        <f>'2.2c'!H13</f>
        <v>41830</v>
      </c>
      <c r="H21" s="50">
        <f>'2.2c'!I13</f>
        <v>41264</v>
      </c>
      <c r="I21" s="50">
        <f>'2.2c'!J13</f>
        <v>41206</v>
      </c>
      <c r="J21" s="50">
        <f>'2.2c'!K13</f>
        <v>40433</v>
      </c>
      <c r="K21" s="50">
        <f>'2.2c'!L13</f>
        <v>41040</v>
      </c>
      <c r="L21" s="50">
        <f>'2.2c'!M13</f>
        <v>39994</v>
      </c>
      <c r="M21" s="50">
        <f>'2.2c'!N13</f>
        <v>40318</v>
      </c>
      <c r="N21" s="50">
        <f>'2.2c'!O13</f>
        <v>36385</v>
      </c>
      <c r="O21" s="50">
        <f>'2.2c'!P13</f>
        <v>36375</v>
      </c>
      <c r="P21" s="50">
        <f>'2.2c'!Q13</f>
        <v>36192</v>
      </c>
      <c r="Q21" s="50">
        <f>'2.2c'!R13</f>
        <v>35582</v>
      </c>
    </row>
    <row r="22" spans="1:17" x14ac:dyDescent="0.3">
      <c r="B22" s="7" t="s">
        <v>44</v>
      </c>
      <c r="C22" s="50"/>
      <c r="D22" s="50"/>
      <c r="E22" s="50"/>
      <c r="F22" s="50">
        <f>'2.2b'!G14</f>
        <v>18017</v>
      </c>
      <c r="G22" s="50">
        <f>'2.2b'!H14</f>
        <v>16915</v>
      </c>
      <c r="H22" s="50">
        <f>'2.2b'!I14</f>
        <v>17374</v>
      </c>
      <c r="I22" s="50">
        <f>'2.2b'!J14</f>
        <v>17327</v>
      </c>
      <c r="J22" s="50">
        <f>'2.2b'!K14</f>
        <v>16797</v>
      </c>
      <c r="K22" s="50">
        <f>'2.2b'!L14</f>
        <v>16474</v>
      </c>
      <c r="L22" s="50">
        <f>'2.2b'!M14</f>
        <v>16078</v>
      </c>
      <c r="M22" s="50">
        <f>'2.2b'!N14</f>
        <v>15579</v>
      </c>
      <c r="N22" s="50">
        <f>'2.2b'!O14</f>
        <v>15989</v>
      </c>
      <c r="O22" s="50">
        <f>'2.2b'!P14</f>
        <v>15745</v>
      </c>
      <c r="P22" s="50">
        <f>'2.2b'!Q14</f>
        <v>16122</v>
      </c>
      <c r="Q22" s="50">
        <f>'2.2b'!R14</f>
        <v>15980</v>
      </c>
    </row>
    <row r="23" spans="1:17" x14ac:dyDescent="0.3">
      <c r="B23" s="7" t="s">
        <v>45</v>
      </c>
      <c r="C23" s="50"/>
      <c r="D23" s="50"/>
      <c r="E23" s="50"/>
      <c r="F23" s="50">
        <f>'2.2c'!G14</f>
        <v>10628</v>
      </c>
      <c r="G23" s="50">
        <f>'2.2c'!H14</f>
        <v>9774</v>
      </c>
      <c r="H23" s="50">
        <f>'2.2c'!I14</f>
        <v>9957</v>
      </c>
      <c r="I23" s="50">
        <f>'2.2c'!J14</f>
        <v>9829</v>
      </c>
      <c r="J23" s="50">
        <f>'2.2c'!K14</f>
        <v>9332</v>
      </c>
      <c r="K23" s="50">
        <f>'2.2c'!L14</f>
        <v>9469</v>
      </c>
      <c r="L23" s="50">
        <f>'2.2c'!M14</f>
        <v>8776</v>
      </c>
      <c r="M23" s="50">
        <f>'2.2c'!N14</f>
        <v>8521</v>
      </c>
      <c r="N23" s="50">
        <f>'2.2c'!O14</f>
        <v>8428</v>
      </c>
      <c r="O23" s="50">
        <f>'2.2c'!P14</f>
        <v>8500</v>
      </c>
      <c r="P23" s="50">
        <f>'2.2c'!Q14</f>
        <v>8545</v>
      </c>
      <c r="Q23" s="50">
        <f>'2.2c'!R14</f>
        <v>8308</v>
      </c>
    </row>
    <row r="24" spans="1:17" x14ac:dyDescent="0.3">
      <c r="B24" s="7" t="s">
        <v>112</v>
      </c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</row>
    <row r="25" spans="1:17" x14ac:dyDescent="0.3">
      <c r="B25" s="7" t="s">
        <v>113</v>
      </c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</row>
    <row r="26" spans="1:17" x14ac:dyDescent="0.3">
      <c r="B26" s="7" t="s">
        <v>46</v>
      </c>
      <c r="C26" s="50"/>
      <c r="D26" s="50"/>
      <c r="E26" s="50"/>
      <c r="F26" s="50">
        <f>'2.2b'!G18</f>
        <v>5556</v>
      </c>
      <c r="G26" s="50">
        <f>'2.2b'!H18</f>
        <v>5637</v>
      </c>
      <c r="H26" s="50">
        <f>'2.2b'!I18</f>
        <v>5453</v>
      </c>
      <c r="I26" s="50">
        <f>'2.2b'!J18</f>
        <v>5514</v>
      </c>
      <c r="J26" s="50">
        <f>'2.2b'!K18</f>
        <v>5612</v>
      </c>
      <c r="K26" s="50">
        <f>'2.2b'!L18</f>
        <v>5495</v>
      </c>
      <c r="L26" s="50">
        <f>'2.2b'!M18</f>
        <v>5725</v>
      </c>
      <c r="M26" s="50">
        <f>'2.2b'!N18</f>
        <v>5893</v>
      </c>
      <c r="N26" s="50">
        <f>'2.2b'!O18</f>
        <v>6008</v>
      </c>
      <c r="O26" s="50">
        <f>'2.2b'!P18</f>
        <v>5870</v>
      </c>
      <c r="P26" s="50">
        <f>'2.2b'!Q18</f>
        <v>6143</v>
      </c>
      <c r="Q26" s="50">
        <f>'2.2b'!R18</f>
        <v>6191</v>
      </c>
    </row>
    <row r="27" spans="1:17" x14ac:dyDescent="0.3">
      <c r="B27" s="7" t="s">
        <v>47</v>
      </c>
      <c r="C27" s="50"/>
      <c r="D27" s="50"/>
      <c r="E27" s="50"/>
      <c r="F27" s="50">
        <f>'2.2c'!G18</f>
        <v>5980</v>
      </c>
      <c r="G27" s="50">
        <f>'2.2c'!H18</f>
        <v>6013</v>
      </c>
      <c r="H27" s="50">
        <f>'2.2c'!I18</f>
        <v>5874</v>
      </c>
      <c r="I27" s="50">
        <f>'2.2c'!J18</f>
        <v>5843</v>
      </c>
      <c r="J27" s="50">
        <f>'2.2c'!K18</f>
        <v>5757</v>
      </c>
      <c r="K27" s="50">
        <f>'2.2c'!L18</f>
        <v>5756</v>
      </c>
      <c r="L27" s="50">
        <f>'2.2c'!M18</f>
        <v>5882</v>
      </c>
      <c r="M27" s="50">
        <f>'2.2c'!N18</f>
        <v>5913</v>
      </c>
      <c r="N27" s="50">
        <f>'2.2c'!O18</f>
        <v>5851</v>
      </c>
      <c r="O27" s="50">
        <f>'2.2c'!P18</f>
        <v>5975</v>
      </c>
      <c r="P27" s="50">
        <f>'2.2c'!Q18</f>
        <v>5905</v>
      </c>
      <c r="Q27" s="50">
        <f>'2.2c'!R18</f>
        <v>5877</v>
      </c>
    </row>
    <row r="28" spans="1:17" x14ac:dyDescent="0.3">
      <c r="B28" s="7" t="s">
        <v>60</v>
      </c>
      <c r="C28" s="50"/>
      <c r="D28" s="50"/>
      <c r="E28" s="50"/>
      <c r="F28" s="50">
        <f>'2.2b'!G19</f>
        <v>19023</v>
      </c>
      <c r="G28" s="50">
        <f>'2.2b'!H19</f>
        <v>18982</v>
      </c>
      <c r="H28" s="50">
        <f>'2.2b'!I19</f>
        <v>18770</v>
      </c>
      <c r="I28" s="50">
        <f>'2.2b'!J19</f>
        <v>18874</v>
      </c>
      <c r="J28" s="50">
        <f>'2.2b'!K19</f>
        <v>19166</v>
      </c>
      <c r="K28" s="50">
        <f>'2.2b'!L19</f>
        <v>19533</v>
      </c>
      <c r="L28" s="50">
        <f>'2.2b'!M19</f>
        <v>19346</v>
      </c>
      <c r="M28" s="50">
        <f>'2.2b'!N19</f>
        <v>19894</v>
      </c>
      <c r="N28" s="50">
        <f>'2.2b'!O19</f>
        <v>16517</v>
      </c>
      <c r="O28" s="50">
        <f>'2.2b'!P19</f>
        <v>16357</v>
      </c>
      <c r="P28" s="50">
        <f>'2.2b'!Q19</f>
        <v>16009</v>
      </c>
      <c r="Q28" s="50">
        <f>'2.2b'!R19</f>
        <v>15708</v>
      </c>
    </row>
    <row r="29" spans="1:17" x14ac:dyDescent="0.3">
      <c r="B29" s="7" t="s">
        <v>61</v>
      </c>
      <c r="C29" s="50"/>
      <c r="D29" s="50"/>
      <c r="E29" s="50"/>
      <c r="F29" s="50">
        <f>'2.2c'!G19</f>
        <v>18826</v>
      </c>
      <c r="G29" s="50">
        <f>'2.2c'!H19</f>
        <v>18677</v>
      </c>
      <c r="H29" s="50">
        <f>'2.2c'!I19</f>
        <v>17829</v>
      </c>
      <c r="I29" s="50">
        <f>'2.2c'!J19</f>
        <v>17729</v>
      </c>
      <c r="J29" s="50">
        <f>'2.2c'!K19</f>
        <v>17853</v>
      </c>
      <c r="K29" s="50">
        <f>'2.2c'!L19</f>
        <v>18111</v>
      </c>
      <c r="L29" s="50">
        <f>'2.2c'!M19</f>
        <v>17681</v>
      </c>
      <c r="M29" s="50">
        <f>'2.2c'!N19</f>
        <v>17908</v>
      </c>
      <c r="N29" s="50">
        <f>'2.2c'!O19</f>
        <v>14068</v>
      </c>
      <c r="O29" s="50">
        <f>'2.2c'!P19</f>
        <v>13834</v>
      </c>
      <c r="P29" s="50">
        <f>'2.2c'!Q19</f>
        <v>13545</v>
      </c>
      <c r="Q29" s="50">
        <f>'2.2c'!R19</f>
        <v>13288</v>
      </c>
    </row>
    <row r="32" spans="1:17" x14ac:dyDescent="0.3">
      <c r="A32" s="95" t="s">
        <v>64</v>
      </c>
      <c r="B32" s="7" t="s">
        <v>2</v>
      </c>
      <c r="C32" s="29" t="s">
        <v>11</v>
      </c>
      <c r="D32" s="29" t="s">
        <v>12</v>
      </c>
      <c r="E32" s="29" t="s">
        <v>13</v>
      </c>
      <c r="F32" s="29" t="s">
        <v>14</v>
      </c>
      <c r="G32" s="29" t="s">
        <v>15</v>
      </c>
      <c r="H32" s="29" t="s">
        <v>16</v>
      </c>
      <c r="I32" s="29" t="s">
        <v>17</v>
      </c>
      <c r="J32" s="29" t="s">
        <v>18</v>
      </c>
      <c r="K32" s="29" t="s">
        <v>19</v>
      </c>
      <c r="L32" s="29" t="s">
        <v>32</v>
      </c>
      <c r="M32" s="29" t="s">
        <v>59</v>
      </c>
      <c r="N32" s="7" t="s">
        <v>69</v>
      </c>
      <c r="O32" s="7" t="s">
        <v>95</v>
      </c>
      <c r="P32" s="7" t="s">
        <v>196</v>
      </c>
      <c r="Q32" s="7" t="s">
        <v>286</v>
      </c>
    </row>
    <row r="33" spans="1:17" x14ac:dyDescent="0.3">
      <c r="A33" s="95"/>
      <c r="C33" s="29"/>
      <c r="D33" s="29"/>
      <c r="E33" s="29"/>
      <c r="F33" s="29"/>
      <c r="G33" s="29"/>
      <c r="H33" s="29"/>
      <c r="I33" s="29"/>
      <c r="J33" s="29"/>
      <c r="K33" s="29"/>
    </row>
    <row r="34" spans="1:17" x14ac:dyDescent="0.3">
      <c r="B34" s="7" t="s">
        <v>53</v>
      </c>
      <c r="C34" s="96">
        <f>'2.2b'!D21</f>
        <v>29514</v>
      </c>
      <c r="D34" s="96">
        <f>'2.2b'!E21</f>
        <v>30090</v>
      </c>
      <c r="E34" s="96">
        <f>'2.2b'!F21</f>
        <v>30362</v>
      </c>
      <c r="F34" s="96">
        <f>'2.2b'!G21</f>
        <v>31302</v>
      </c>
      <c r="G34" s="96">
        <f>'2.2b'!H21</f>
        <v>30880</v>
      </c>
      <c r="H34" s="96">
        <f>'2.2b'!I21</f>
        <v>30541</v>
      </c>
      <c r="I34" s="96">
        <f>'2.2b'!J21</f>
        <v>29897</v>
      </c>
      <c r="J34" s="96">
        <f>'2.2b'!K21</f>
        <v>29697</v>
      </c>
      <c r="K34" s="96">
        <f>'2.2b'!L21</f>
        <v>30096</v>
      </c>
      <c r="L34" s="96">
        <f>'2.2b'!M21</f>
        <v>29724</v>
      </c>
      <c r="M34" s="96">
        <f>'2.2b'!N21</f>
        <v>29678</v>
      </c>
      <c r="N34" s="96">
        <f>'2.2b'!O21</f>
        <v>28471</v>
      </c>
      <c r="O34" s="96">
        <f>'2.2b'!P21</f>
        <v>26695</v>
      </c>
      <c r="P34" s="96">
        <f>'2.2b'!Q21</f>
        <v>28594</v>
      </c>
      <c r="Q34" s="96">
        <f>'2.2b'!R21</f>
        <v>28107</v>
      </c>
    </row>
    <row r="35" spans="1:17" x14ac:dyDescent="0.3">
      <c r="B35" s="7" t="s">
        <v>54</v>
      </c>
      <c r="C35" s="96">
        <f>'2.2c'!D21</f>
        <v>24735</v>
      </c>
      <c r="D35" s="96">
        <f>'2.2c'!E21</f>
        <v>24816</v>
      </c>
      <c r="E35" s="96">
        <f>'2.2c'!F21</f>
        <v>24910</v>
      </c>
      <c r="F35" s="96">
        <f>'2.2c'!G21</f>
        <v>25695</v>
      </c>
      <c r="G35" s="96">
        <f>'2.2c'!H21</f>
        <v>25152</v>
      </c>
      <c r="H35" s="96">
        <f>'2.2c'!I21</f>
        <v>24518</v>
      </c>
      <c r="I35" s="96">
        <f>'2.2c'!J21</f>
        <v>23680</v>
      </c>
      <c r="J35" s="96">
        <f>'2.2c'!K21</f>
        <v>22974</v>
      </c>
      <c r="K35" s="96">
        <f>'2.2c'!L21</f>
        <v>23569</v>
      </c>
      <c r="L35" s="96">
        <f>'2.2c'!M21</f>
        <v>23128</v>
      </c>
      <c r="M35" s="96">
        <f>'2.2c'!N21</f>
        <v>23409</v>
      </c>
      <c r="N35" s="96">
        <f>'2.2c'!O21</f>
        <v>20953</v>
      </c>
      <c r="O35" s="96">
        <f>'2.2c'!P21</f>
        <v>20222</v>
      </c>
      <c r="P35" s="96">
        <f>'2.2c'!Q21</f>
        <v>20796</v>
      </c>
      <c r="Q35" s="96">
        <f>'2.2c'!R21</f>
        <v>20472</v>
      </c>
    </row>
    <row r="36" spans="1:17" x14ac:dyDescent="0.3">
      <c r="B36" s="7" t="s">
        <v>44</v>
      </c>
      <c r="C36" s="96">
        <f>'2.2b'!D22</f>
        <v>10910</v>
      </c>
      <c r="D36" s="96">
        <f>'2.2b'!E22</f>
        <v>11320</v>
      </c>
      <c r="E36" s="96">
        <f>'2.2b'!F22</f>
        <v>11432</v>
      </c>
      <c r="F36" s="96">
        <f>'2.2b'!G22</f>
        <v>11515</v>
      </c>
      <c r="G36" s="96">
        <f>'2.2b'!H22</f>
        <v>10901</v>
      </c>
      <c r="H36" s="96">
        <f>'2.2b'!I22</f>
        <v>10648</v>
      </c>
      <c r="I36" s="96">
        <f>'2.2b'!J22</f>
        <v>10158</v>
      </c>
      <c r="J36" s="96">
        <f>'2.2b'!K22</f>
        <v>9759</v>
      </c>
      <c r="K36" s="96">
        <f>'2.2b'!L22</f>
        <v>9604</v>
      </c>
      <c r="L36" s="96">
        <f>'2.2b'!M22</f>
        <v>9244</v>
      </c>
      <c r="M36" s="96">
        <f>'2.2b'!N22</f>
        <v>9316</v>
      </c>
      <c r="N36" s="96">
        <f>'2.2b'!O22</f>
        <v>9145</v>
      </c>
      <c r="O36" s="96">
        <f>'2.2b'!P22</f>
        <v>8720</v>
      </c>
      <c r="P36" s="96">
        <f>'2.2b'!Q22</f>
        <v>9204</v>
      </c>
      <c r="Q36" s="96">
        <f>'2.2b'!R22</f>
        <v>9134</v>
      </c>
    </row>
    <row r="37" spans="1:17" x14ac:dyDescent="0.3">
      <c r="B37" s="7" t="s">
        <v>45</v>
      </c>
      <c r="C37" s="96">
        <f>'2.2c'!D22</f>
        <v>6518</v>
      </c>
      <c r="D37" s="96">
        <f>'2.2c'!E22</f>
        <v>6670</v>
      </c>
      <c r="E37" s="96">
        <f>'2.2c'!F22</f>
        <v>6513</v>
      </c>
      <c r="F37" s="96">
        <f>'2.2c'!G22</f>
        <v>6398</v>
      </c>
      <c r="G37" s="96">
        <f>'2.2c'!H22</f>
        <v>5910</v>
      </c>
      <c r="H37" s="96">
        <f>'2.2c'!I22</f>
        <v>5677</v>
      </c>
      <c r="I37" s="96">
        <f>'2.2c'!J22</f>
        <v>5443</v>
      </c>
      <c r="J37" s="96">
        <f>'2.2c'!K22</f>
        <v>5202</v>
      </c>
      <c r="K37" s="96">
        <f>'2.2c'!L22</f>
        <v>5042</v>
      </c>
      <c r="L37" s="96">
        <f>'2.2c'!M22</f>
        <v>4725</v>
      </c>
      <c r="M37" s="96">
        <f>'2.2c'!N22</f>
        <v>5022</v>
      </c>
      <c r="N37" s="96">
        <f>'2.2c'!O22</f>
        <v>4728</v>
      </c>
      <c r="O37" s="96">
        <f>'2.2c'!P22</f>
        <v>4542</v>
      </c>
      <c r="P37" s="96">
        <f>'2.2c'!Q22</f>
        <v>4548</v>
      </c>
      <c r="Q37" s="96">
        <f>'2.2c'!R22</f>
        <v>4593</v>
      </c>
    </row>
    <row r="38" spans="1:17" x14ac:dyDescent="0.3">
      <c r="B38" s="7" t="s">
        <v>112</v>
      </c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</row>
    <row r="39" spans="1:17" x14ac:dyDescent="0.3">
      <c r="B39" s="7" t="s">
        <v>113</v>
      </c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</row>
    <row r="40" spans="1:17" x14ac:dyDescent="0.3">
      <c r="B40" s="7" t="s">
        <v>46</v>
      </c>
      <c r="C40" s="96">
        <f>'2.2b'!D26</f>
        <v>3386</v>
      </c>
      <c r="D40" s="96">
        <f>'2.2b'!E26</f>
        <v>3384</v>
      </c>
      <c r="E40" s="96">
        <f>'2.2b'!F26</f>
        <v>3244</v>
      </c>
      <c r="F40" s="96">
        <f>'2.2b'!G26</f>
        <v>3478</v>
      </c>
      <c r="G40" s="96">
        <f>'2.2b'!H26</f>
        <v>3416</v>
      </c>
      <c r="H40" s="96">
        <f>'2.2b'!I26</f>
        <v>3568</v>
      </c>
      <c r="I40" s="96">
        <f>'2.2b'!J26</f>
        <v>3430</v>
      </c>
      <c r="J40" s="96">
        <f>'2.2b'!K26</f>
        <v>3425</v>
      </c>
      <c r="K40" s="96">
        <f>'2.2b'!L26</f>
        <v>3742</v>
      </c>
      <c r="L40" s="96">
        <f>'2.2b'!M26</f>
        <v>3629</v>
      </c>
      <c r="M40" s="96">
        <f>'2.2b'!N26</f>
        <v>3672</v>
      </c>
      <c r="N40" s="96">
        <f>'2.2b'!O26</f>
        <v>3809</v>
      </c>
      <c r="O40" s="96">
        <f>'2.2b'!P26</f>
        <v>3621</v>
      </c>
      <c r="P40" s="96">
        <f>'2.2b'!Q26</f>
        <v>3773</v>
      </c>
      <c r="Q40" s="96">
        <f>'2.2b'!R26</f>
        <v>3783</v>
      </c>
    </row>
    <row r="41" spans="1:17" x14ac:dyDescent="0.3">
      <c r="B41" s="7" t="s">
        <v>47</v>
      </c>
      <c r="C41" s="96">
        <f>'2.2c'!D26</f>
        <v>3919</v>
      </c>
      <c r="D41" s="96">
        <f>'2.2c'!E26</f>
        <v>3528</v>
      </c>
      <c r="E41" s="96">
        <f>'2.2c'!F26</f>
        <v>3664</v>
      </c>
      <c r="F41" s="96">
        <f>'2.2c'!G26</f>
        <v>4031</v>
      </c>
      <c r="G41" s="96">
        <f>'2.2c'!H26</f>
        <v>3673</v>
      </c>
      <c r="H41" s="96">
        <f>'2.2c'!I26</f>
        <v>3716</v>
      </c>
      <c r="I41" s="96">
        <f>'2.2c'!J26</f>
        <v>3809</v>
      </c>
      <c r="J41" s="96">
        <f>'2.2c'!K26</f>
        <v>3757</v>
      </c>
      <c r="K41" s="96">
        <f>'2.2c'!L26</f>
        <v>3789</v>
      </c>
      <c r="L41" s="96">
        <f>'2.2c'!M26</f>
        <v>3863</v>
      </c>
      <c r="M41" s="96">
        <f>'2.2c'!N26</f>
        <v>3876</v>
      </c>
      <c r="N41" s="96">
        <f>'2.2c'!O26</f>
        <v>3675</v>
      </c>
      <c r="O41" s="96">
        <f>'2.2c'!P26</f>
        <v>3546</v>
      </c>
      <c r="P41" s="96">
        <f>'2.2c'!Q26</f>
        <v>3631</v>
      </c>
      <c r="Q41" s="96">
        <f>'2.2c'!R26</f>
        <v>3634</v>
      </c>
    </row>
    <row r="42" spans="1:17" x14ac:dyDescent="0.3">
      <c r="B42" s="7" t="s">
        <v>60</v>
      </c>
      <c r="C42" s="96">
        <f>'2.2b'!D27</f>
        <v>10062</v>
      </c>
      <c r="D42" s="96">
        <f>'2.2b'!E27</f>
        <v>10575</v>
      </c>
      <c r="E42" s="96">
        <f>'2.2b'!F27</f>
        <v>10774</v>
      </c>
      <c r="F42" s="96">
        <f>'2.2b'!G27</f>
        <v>11292</v>
      </c>
      <c r="G42" s="96">
        <f>'2.2b'!H27</f>
        <v>11610</v>
      </c>
      <c r="H42" s="96">
        <f>'2.2b'!I27</f>
        <v>11045</v>
      </c>
      <c r="I42" s="96">
        <f>'2.2b'!J27</f>
        <v>11037</v>
      </c>
      <c r="J42" s="96">
        <f>'2.2b'!K27</f>
        <v>11025</v>
      </c>
      <c r="K42" s="96">
        <f>'2.2b'!L27</f>
        <v>11287</v>
      </c>
      <c r="L42" s="96">
        <f>'2.2b'!M27</f>
        <v>11386</v>
      </c>
      <c r="M42" s="96">
        <f>'2.2b'!N27</f>
        <v>11367</v>
      </c>
      <c r="N42" s="96">
        <f>'2.2b'!O27</f>
        <v>9732</v>
      </c>
      <c r="O42" s="96">
        <f>'2.2b'!P27</f>
        <v>9064</v>
      </c>
      <c r="P42" s="96">
        <f>'2.2b'!Q27</f>
        <v>9868</v>
      </c>
      <c r="Q42" s="96">
        <f>'2.2b'!R27</f>
        <v>8762</v>
      </c>
    </row>
    <row r="43" spans="1:17" x14ac:dyDescent="0.3">
      <c r="B43" s="7" t="s">
        <v>61</v>
      </c>
      <c r="C43" s="96">
        <f>'2.2c'!D27</f>
        <v>9463</v>
      </c>
      <c r="D43" s="96">
        <f>'2.2c'!E27</f>
        <v>9973</v>
      </c>
      <c r="E43" s="96">
        <f>'2.2c'!F27</f>
        <v>9981</v>
      </c>
      <c r="F43" s="96">
        <f>'2.2c'!G27</f>
        <v>10653</v>
      </c>
      <c r="G43" s="96">
        <f>'2.2c'!H27</f>
        <v>11035</v>
      </c>
      <c r="H43" s="96">
        <f>'2.2c'!I27</f>
        <v>10331</v>
      </c>
      <c r="I43" s="96">
        <f>'2.2c'!J27</f>
        <v>9835</v>
      </c>
      <c r="J43" s="96">
        <f>'2.2c'!K27</f>
        <v>9389</v>
      </c>
      <c r="K43" s="96">
        <f>'2.2c'!L27</f>
        <v>10016</v>
      </c>
      <c r="L43" s="96">
        <f>'2.2c'!M27</f>
        <v>9864</v>
      </c>
      <c r="M43" s="96">
        <f>'2.2c'!N27</f>
        <v>9749</v>
      </c>
      <c r="N43" s="96">
        <f>'2.2c'!O27</f>
        <v>7817</v>
      </c>
      <c r="O43" s="96">
        <f>'2.2c'!P27</f>
        <v>7587</v>
      </c>
      <c r="P43" s="96">
        <f>'2.2c'!Q27</f>
        <v>8011</v>
      </c>
      <c r="Q43" s="96">
        <f>'2.2c'!R27</f>
        <v>7839</v>
      </c>
    </row>
    <row r="47" spans="1:17" x14ac:dyDescent="0.3">
      <c r="A47" s="95" t="s">
        <v>65</v>
      </c>
      <c r="B47" s="7" t="s">
        <v>3</v>
      </c>
      <c r="C47" s="29" t="s">
        <v>11</v>
      </c>
      <c r="D47" s="29" t="s">
        <v>12</v>
      </c>
      <c r="E47" s="29" t="s">
        <v>13</v>
      </c>
      <c r="F47" s="29" t="s">
        <v>14</v>
      </c>
      <c r="G47" s="29" t="s">
        <v>15</v>
      </c>
      <c r="H47" s="29" t="s">
        <v>16</v>
      </c>
      <c r="I47" s="29" t="s">
        <v>17</v>
      </c>
      <c r="J47" s="29" t="s">
        <v>18</v>
      </c>
      <c r="K47" s="29" t="s">
        <v>19</v>
      </c>
      <c r="L47" s="29" t="s">
        <v>32</v>
      </c>
      <c r="M47" s="29" t="s">
        <v>59</v>
      </c>
      <c r="N47" s="7" t="s">
        <v>69</v>
      </c>
      <c r="O47" s="7" t="s">
        <v>95</v>
      </c>
      <c r="P47" s="7" t="s">
        <v>196</v>
      </c>
      <c r="Q47" s="7" t="s">
        <v>286</v>
      </c>
    </row>
    <row r="48" spans="1:17" x14ac:dyDescent="0.3">
      <c r="A48" s="95"/>
      <c r="H48" s="29"/>
      <c r="I48" s="29"/>
      <c r="J48" s="29"/>
      <c r="K48" s="29"/>
    </row>
    <row r="49" spans="1:17" x14ac:dyDescent="0.3">
      <c r="A49" s="95"/>
      <c r="B49" s="7" t="s">
        <v>53</v>
      </c>
      <c r="C49" s="96"/>
      <c r="D49" s="96"/>
      <c r="E49" s="96"/>
      <c r="F49" s="96"/>
      <c r="G49" s="96"/>
      <c r="H49" s="96"/>
      <c r="I49" s="96">
        <f>'2.2b'!J29</f>
        <v>22200</v>
      </c>
      <c r="J49" s="96">
        <f>'2.2b'!K29</f>
        <v>20100</v>
      </c>
      <c r="K49" s="96">
        <f>'2.2b'!L29</f>
        <v>21300</v>
      </c>
      <c r="L49" s="96">
        <f>'2.2b'!M29</f>
        <v>20700</v>
      </c>
      <c r="M49" s="96">
        <f>'2.2b'!N29</f>
        <v>20200</v>
      </c>
      <c r="N49" s="96">
        <f>'2.2b'!O29</f>
        <v>19100</v>
      </c>
      <c r="O49" s="96">
        <f>'2.2b'!P29</f>
        <v>18700</v>
      </c>
      <c r="P49" s="96">
        <f>'2.2b'!Q29</f>
        <v>19300</v>
      </c>
      <c r="Q49" s="96">
        <f>'2.2b'!R29</f>
        <v>19373.230531078829</v>
      </c>
    </row>
    <row r="50" spans="1:17" x14ac:dyDescent="0.3">
      <c r="A50" s="95"/>
      <c r="B50" s="7" t="s">
        <v>54</v>
      </c>
      <c r="C50" s="96"/>
      <c r="D50" s="96"/>
      <c r="E50" s="96"/>
      <c r="F50" s="96"/>
      <c r="G50" s="96"/>
      <c r="H50" s="96"/>
      <c r="I50" s="96">
        <f>'2.2c'!J29</f>
        <v>16800</v>
      </c>
      <c r="J50" s="96">
        <f>'2.2c'!K29</f>
        <v>15600</v>
      </c>
      <c r="K50" s="96">
        <f>'2.2c'!L29</f>
        <v>15500</v>
      </c>
      <c r="L50" s="96">
        <f>'2.2c'!M29</f>
        <v>15100</v>
      </c>
      <c r="M50" s="96">
        <f>'2.2c'!N29</f>
        <v>14500</v>
      </c>
      <c r="N50" s="96">
        <f>'2.2c'!O29</f>
        <v>13700</v>
      </c>
      <c r="O50" s="96">
        <f>'2.2c'!P29</f>
        <v>13400</v>
      </c>
      <c r="P50" s="96">
        <f>'2.2c'!Q29</f>
        <v>13700</v>
      </c>
      <c r="Q50" s="96">
        <f>'2.2c'!R29</f>
        <v>13131.769468921171</v>
      </c>
    </row>
    <row r="51" spans="1:17" x14ac:dyDescent="0.3">
      <c r="B51" s="7" t="s">
        <v>44</v>
      </c>
      <c r="C51" s="96"/>
      <c r="D51" s="96"/>
      <c r="E51" s="96"/>
      <c r="F51" s="96"/>
      <c r="G51" s="96"/>
      <c r="H51" s="96"/>
      <c r="I51" s="96">
        <f>'2.2b'!J30</f>
        <v>8300</v>
      </c>
      <c r="J51" s="96">
        <f>'2.2b'!K30</f>
        <v>8600</v>
      </c>
      <c r="K51" s="96">
        <f>'2.2b'!L30</f>
        <v>9500</v>
      </c>
      <c r="L51" s="96">
        <f>'2.2b'!M30</f>
        <v>9000</v>
      </c>
      <c r="M51" s="96">
        <f>'2.2b'!N30</f>
        <v>8800</v>
      </c>
      <c r="N51" s="96">
        <f>'2.2b'!O30</f>
        <v>8300</v>
      </c>
      <c r="O51" s="96">
        <f>'2.2b'!P30</f>
        <v>8100</v>
      </c>
      <c r="P51" s="96">
        <f>'2.2b'!Q30</f>
        <v>8400</v>
      </c>
      <c r="Q51" s="96">
        <f>'2.2b'!R30</f>
        <v>8039.7714907508162</v>
      </c>
    </row>
    <row r="52" spans="1:17" x14ac:dyDescent="0.3">
      <c r="B52" s="7" t="s">
        <v>45</v>
      </c>
      <c r="C52" s="96"/>
      <c r="D52" s="96"/>
      <c r="E52" s="96"/>
      <c r="F52" s="96"/>
      <c r="G52" s="96"/>
      <c r="H52" s="96"/>
      <c r="I52" s="96">
        <f>'2.2c'!J30</f>
        <v>4000</v>
      </c>
      <c r="J52" s="96">
        <f>'2.2c'!K30</f>
        <v>4100</v>
      </c>
      <c r="K52" s="96">
        <f>'2.2c'!L30</f>
        <v>4200</v>
      </c>
      <c r="L52" s="96">
        <f>'2.2c'!M30</f>
        <v>4000</v>
      </c>
      <c r="M52" s="96">
        <f>'2.2c'!N30</f>
        <v>3900</v>
      </c>
      <c r="N52" s="96">
        <f>'2.2c'!O30</f>
        <v>3800</v>
      </c>
      <c r="O52" s="96">
        <f>'2.2c'!P30</f>
        <v>3500</v>
      </c>
      <c r="P52" s="96">
        <f>'2.2c'!Q30</f>
        <v>3600</v>
      </c>
      <c r="Q52" s="96">
        <f>'2.2c'!R30</f>
        <v>3192.2285092491838</v>
      </c>
    </row>
    <row r="53" spans="1:17" x14ac:dyDescent="0.3">
      <c r="B53" s="7" t="s">
        <v>112</v>
      </c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</row>
    <row r="54" spans="1:17" x14ac:dyDescent="0.3">
      <c r="B54" s="7" t="s">
        <v>113</v>
      </c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</row>
    <row r="55" spans="1:17" x14ac:dyDescent="0.3">
      <c r="B55" s="7" t="s">
        <v>46</v>
      </c>
      <c r="C55" s="96"/>
      <c r="D55" s="96"/>
      <c r="E55" s="96"/>
      <c r="F55" s="96"/>
      <c r="G55" s="96"/>
      <c r="H55" s="96"/>
      <c r="I55" s="96">
        <f>'2.2b'!J34</f>
        <v>1100</v>
      </c>
      <c r="J55" s="96">
        <f>'2.2b'!K34</f>
        <v>1000</v>
      </c>
      <c r="K55" s="96">
        <f>'2.2b'!L34</f>
        <v>1100</v>
      </c>
      <c r="L55" s="96">
        <f>'2.2b'!M34</f>
        <v>830</v>
      </c>
      <c r="M55" s="96">
        <f>'2.2b'!N34</f>
        <v>740</v>
      </c>
      <c r="N55" s="96">
        <f>'2.2b'!O34</f>
        <v>660</v>
      </c>
      <c r="O55" s="96">
        <f>'2.2b'!P34</f>
        <v>680</v>
      </c>
      <c r="P55" s="96">
        <f>'2.2b'!Q34</f>
        <v>630</v>
      </c>
      <c r="Q55" s="96">
        <f>'2.2b'!R34</f>
        <v>610.51766953199615</v>
      </c>
    </row>
    <row r="56" spans="1:17" x14ac:dyDescent="0.3">
      <c r="B56" s="7" t="s">
        <v>47</v>
      </c>
      <c r="C56" s="96"/>
      <c r="D56" s="96"/>
      <c r="E56" s="96"/>
      <c r="F56" s="96"/>
      <c r="G56" s="96"/>
      <c r="H56" s="96"/>
      <c r="I56" s="96">
        <f>'2.2c'!J34</f>
        <v>1100</v>
      </c>
      <c r="J56" s="96">
        <f>'2.2c'!K34</f>
        <v>1000</v>
      </c>
      <c r="K56" s="96">
        <f>'2.2c'!L34</f>
        <v>1100</v>
      </c>
      <c r="L56" s="96">
        <f>'2.2c'!M34</f>
        <v>830</v>
      </c>
      <c r="M56" s="96">
        <f>'2.2c'!N34</f>
        <v>710</v>
      </c>
      <c r="N56" s="96">
        <f>'2.2c'!O34</f>
        <v>740</v>
      </c>
      <c r="O56" s="96">
        <f>'2.2c'!P34</f>
        <v>740</v>
      </c>
      <c r="P56" s="96">
        <f>'2.2c'!Q34</f>
        <v>680</v>
      </c>
      <c r="Q56" s="96">
        <f>'2.2c'!R34</f>
        <v>623.48233046800385</v>
      </c>
    </row>
    <row r="57" spans="1:17" x14ac:dyDescent="0.3">
      <c r="B57" s="7" t="s">
        <v>60</v>
      </c>
      <c r="C57" s="96"/>
      <c r="D57" s="96"/>
      <c r="E57" s="96"/>
      <c r="F57" s="96"/>
      <c r="G57" s="96"/>
      <c r="H57" s="96"/>
      <c r="I57" s="96">
        <f>'2.2c'!J35</f>
        <v>8700</v>
      </c>
      <c r="J57" s="96">
        <f>'2.2c'!K35</f>
        <v>7300</v>
      </c>
      <c r="K57" s="96">
        <f>'2.2c'!L35</f>
        <v>7100</v>
      </c>
      <c r="L57" s="96">
        <f>'2.2c'!M35</f>
        <v>7270</v>
      </c>
      <c r="M57" s="96">
        <f>'2.2c'!N35</f>
        <v>6590</v>
      </c>
      <c r="N57" s="96">
        <f>'2.2c'!O35</f>
        <v>5860</v>
      </c>
      <c r="O57" s="96">
        <f>'2.2c'!P35</f>
        <v>5960</v>
      </c>
      <c r="P57" s="96">
        <f>'2.2c'!Q35</f>
        <v>6120</v>
      </c>
      <c r="Q57" s="96">
        <f>'2.2c'!R35</f>
        <v>5790.3589101871339</v>
      </c>
    </row>
    <row r="58" spans="1:17" x14ac:dyDescent="0.3">
      <c r="B58" s="7" t="s">
        <v>61</v>
      </c>
      <c r="C58" s="96"/>
      <c r="D58" s="96"/>
      <c r="E58" s="96"/>
      <c r="F58" s="96"/>
      <c r="G58" s="96"/>
      <c r="H58" s="96"/>
      <c r="I58" s="96">
        <f>'2.2b'!J35</f>
        <v>9400</v>
      </c>
      <c r="J58" s="96">
        <f>'2.2b'!K35</f>
        <v>7100</v>
      </c>
      <c r="K58" s="96">
        <f>'2.2b'!L35</f>
        <v>7200</v>
      </c>
      <c r="L58" s="96">
        <f>'2.2b'!M35</f>
        <v>7270</v>
      </c>
      <c r="M58" s="96">
        <f>'2.2b'!N35</f>
        <v>6860</v>
      </c>
      <c r="N58" s="96">
        <f>'2.2b'!O35</f>
        <v>6440</v>
      </c>
      <c r="O58" s="96">
        <f>'2.2b'!P35</f>
        <v>6220</v>
      </c>
      <c r="P58" s="96">
        <f>'2.2b'!Q35</f>
        <v>6570</v>
      </c>
      <c r="Q58" s="96">
        <f>'2.2b'!R35</f>
        <v>6855.6410898128661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">
    <tabColor rgb="FFF1A78A"/>
    <pageSetUpPr fitToPage="1"/>
  </sheetPr>
  <dimension ref="A1:N60"/>
  <sheetViews>
    <sheetView showGridLines="0" topLeftCell="B1" zoomScale="90" zoomScaleNormal="90" workbookViewId="0">
      <pane xSplit="1" ySplit="4" topLeftCell="C5" activePane="bottomRight" state="frozen"/>
      <selection activeCell="A44" sqref="A44"/>
      <selection pane="topRight" activeCell="A44" sqref="A44"/>
      <selection pane="bottomLeft" activeCell="A44" sqref="A44"/>
      <selection pane="bottomRight" activeCell="Q15" sqref="Q15"/>
    </sheetView>
  </sheetViews>
  <sheetFormatPr defaultColWidth="9.140625" defaultRowHeight="16.5" x14ac:dyDescent="0.3"/>
  <cols>
    <col min="1" max="1" width="0" style="2" hidden="1" customWidth="1"/>
    <col min="2" max="2" width="70.7109375" style="62" customWidth="1"/>
    <col min="3" max="3" width="12" style="17" customWidth="1"/>
    <col min="4" max="4" width="11" style="2" bestFit="1" customWidth="1"/>
    <col min="5" max="5" width="10.85546875" style="2" customWidth="1"/>
    <col min="6" max="6" width="9.140625" style="2" bestFit="1" customWidth="1"/>
    <col min="7" max="7" width="10.140625" style="2" customWidth="1"/>
    <col min="8" max="8" width="9.140625" style="2" bestFit="1" customWidth="1"/>
    <col min="9" max="10" width="10" style="2" customWidth="1"/>
    <col min="11" max="11" width="10.7109375" style="2" customWidth="1"/>
    <col min="12" max="13" width="12.140625" style="2" bestFit="1" customWidth="1"/>
    <col min="14" max="14" width="9.140625" style="294"/>
    <col min="15" max="16384" width="9.140625" style="2"/>
  </cols>
  <sheetData>
    <row r="1" spans="1:14" ht="18" x14ac:dyDescent="0.35">
      <c r="B1" s="3" t="s">
        <v>1282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4" x14ac:dyDescent="0.3">
      <c r="B2" s="160" t="s">
        <v>114</v>
      </c>
      <c r="I2" s="17"/>
      <c r="J2" s="17"/>
      <c r="M2" s="64"/>
    </row>
    <row r="3" spans="1:14" ht="14.45" customHeight="1" x14ac:dyDescent="0.3">
      <c r="B3" s="65"/>
      <c r="C3" s="730" t="s">
        <v>1356</v>
      </c>
      <c r="D3" s="730"/>
      <c r="E3" s="731" t="s">
        <v>1357</v>
      </c>
      <c r="F3" s="732"/>
      <c r="G3" s="730" t="s">
        <v>1358</v>
      </c>
      <c r="H3" s="730"/>
      <c r="I3" s="731" t="s">
        <v>1359</v>
      </c>
      <c r="J3" s="732"/>
      <c r="K3" s="731" t="s">
        <v>1360</v>
      </c>
      <c r="L3" s="730"/>
      <c r="M3" s="732"/>
    </row>
    <row r="4" spans="1:14" x14ac:dyDescent="0.3">
      <c r="B4" s="65"/>
      <c r="C4" s="33" t="s">
        <v>245</v>
      </c>
      <c r="D4" s="33" t="s">
        <v>246</v>
      </c>
      <c r="E4" s="66" t="s">
        <v>245</v>
      </c>
      <c r="F4" s="67" t="s">
        <v>246</v>
      </c>
      <c r="G4" s="66" t="s">
        <v>245</v>
      </c>
      <c r="H4" s="67" t="s">
        <v>246</v>
      </c>
      <c r="I4" s="66" t="s">
        <v>245</v>
      </c>
      <c r="J4" s="67" t="s">
        <v>246</v>
      </c>
      <c r="K4" s="66" t="s">
        <v>245</v>
      </c>
      <c r="L4" s="292" t="s">
        <v>246</v>
      </c>
      <c r="M4" s="293" t="s">
        <v>1321</v>
      </c>
    </row>
    <row r="5" spans="1:14" s="16" customFormat="1" ht="14.45" customHeight="1" x14ac:dyDescent="0.3">
      <c r="A5" s="217" t="s">
        <v>70</v>
      </c>
      <c r="B5" s="655" t="s">
        <v>7</v>
      </c>
      <c r="C5" s="656">
        <v>7320472</v>
      </c>
      <c r="D5" s="656">
        <v>8818898</v>
      </c>
      <c r="E5" s="661">
        <v>609237</v>
      </c>
      <c r="F5" s="662">
        <v>652112</v>
      </c>
      <c r="G5" s="657">
        <v>295225</v>
      </c>
      <c r="H5" s="658">
        <v>364647</v>
      </c>
      <c r="I5" s="657">
        <v>253709</v>
      </c>
      <c r="J5" s="658">
        <v>234496</v>
      </c>
      <c r="K5" s="661">
        <v>8478643</v>
      </c>
      <c r="L5" s="698">
        <v>10070153</v>
      </c>
      <c r="M5" s="699">
        <v>18548796</v>
      </c>
      <c r="N5" s="660"/>
    </row>
    <row r="6" spans="1:14" ht="14.45" customHeight="1" thickBot="1" x14ac:dyDescent="0.35">
      <c r="A6" s="190"/>
      <c r="B6" s="65"/>
      <c r="C6" s="68"/>
      <c r="D6" s="68"/>
      <c r="E6" s="88"/>
      <c r="F6" s="89"/>
      <c r="G6" s="69"/>
      <c r="H6" s="70"/>
      <c r="I6" s="69"/>
      <c r="J6" s="70"/>
      <c r="K6" s="673"/>
      <c r="L6" s="690"/>
      <c r="M6" s="674"/>
      <c r="N6" s="660"/>
    </row>
    <row r="7" spans="1:14" ht="14.45" customHeight="1" x14ac:dyDescent="0.3">
      <c r="A7" s="5"/>
      <c r="B7" s="71" t="s">
        <v>198</v>
      </c>
      <c r="C7" s="268">
        <v>777843</v>
      </c>
      <c r="D7" s="268">
        <v>592347</v>
      </c>
      <c r="E7" s="269">
        <v>86781</v>
      </c>
      <c r="F7" s="270">
        <v>67277</v>
      </c>
      <c r="G7" s="269">
        <v>37531</v>
      </c>
      <c r="H7" s="270">
        <v>28748</v>
      </c>
      <c r="I7" s="269">
        <v>21882</v>
      </c>
      <c r="J7" s="270">
        <v>15253</v>
      </c>
      <c r="K7" s="682">
        <v>924037</v>
      </c>
      <c r="L7" s="691">
        <v>703625</v>
      </c>
      <c r="M7" s="700">
        <v>1627662</v>
      </c>
      <c r="N7" s="660"/>
    </row>
    <row r="8" spans="1:14" ht="14.45" customHeight="1" x14ac:dyDescent="0.3">
      <c r="A8" s="190" t="s">
        <v>263</v>
      </c>
      <c r="B8" s="227" t="s">
        <v>262</v>
      </c>
      <c r="C8" s="222">
        <v>748623</v>
      </c>
      <c r="D8" s="222">
        <v>564155</v>
      </c>
      <c r="E8" s="223">
        <v>83988</v>
      </c>
      <c r="F8" s="224">
        <v>64294</v>
      </c>
      <c r="G8" s="223">
        <v>36318</v>
      </c>
      <c r="H8" s="224">
        <v>27476</v>
      </c>
      <c r="I8" s="223">
        <v>21294</v>
      </c>
      <c r="J8" s="224">
        <v>14705</v>
      </c>
      <c r="K8" s="683">
        <v>890223</v>
      </c>
      <c r="L8" s="692">
        <v>670630</v>
      </c>
      <c r="M8" s="701">
        <v>1560853</v>
      </c>
      <c r="N8" s="660"/>
    </row>
    <row r="9" spans="1:14" ht="14.45" customHeight="1" x14ac:dyDescent="0.3">
      <c r="A9" s="190" t="s">
        <v>71</v>
      </c>
      <c r="B9" s="75" t="s">
        <v>49</v>
      </c>
      <c r="C9" s="72">
        <v>213389</v>
      </c>
      <c r="D9" s="72">
        <v>105302</v>
      </c>
      <c r="E9" s="73">
        <v>28692</v>
      </c>
      <c r="F9" s="74">
        <v>15032</v>
      </c>
      <c r="G9" s="73">
        <v>11858</v>
      </c>
      <c r="H9" s="74">
        <v>6084</v>
      </c>
      <c r="I9" s="73">
        <v>7987</v>
      </c>
      <c r="J9" s="74">
        <v>3253</v>
      </c>
      <c r="K9" s="684">
        <v>261926</v>
      </c>
      <c r="L9" s="693">
        <v>129671</v>
      </c>
      <c r="M9" s="702">
        <v>391597</v>
      </c>
      <c r="N9" s="660"/>
    </row>
    <row r="10" spans="1:14" ht="14.45" customHeight="1" x14ac:dyDescent="0.3">
      <c r="A10" s="190"/>
      <c r="B10" s="76" t="s">
        <v>51</v>
      </c>
      <c r="C10" s="77">
        <v>38290</v>
      </c>
      <c r="D10" s="77">
        <v>23297</v>
      </c>
      <c r="E10" s="78">
        <v>3597</v>
      </c>
      <c r="F10" s="79">
        <v>2298</v>
      </c>
      <c r="G10" s="78">
        <v>1398</v>
      </c>
      <c r="H10" s="79">
        <v>961</v>
      </c>
      <c r="I10" s="78">
        <v>943</v>
      </c>
      <c r="J10" s="79">
        <v>465</v>
      </c>
      <c r="K10" s="685">
        <v>44228</v>
      </c>
      <c r="L10" s="694">
        <v>27021</v>
      </c>
      <c r="M10" s="703">
        <v>71249</v>
      </c>
      <c r="N10" s="660"/>
    </row>
    <row r="11" spans="1:14" ht="14.45" customHeight="1" x14ac:dyDescent="0.3">
      <c r="A11" s="190"/>
      <c r="B11" s="80" t="s">
        <v>193</v>
      </c>
      <c r="C11" s="81">
        <v>96325</v>
      </c>
      <c r="D11" s="81">
        <v>49885</v>
      </c>
      <c r="E11" s="82">
        <v>15741</v>
      </c>
      <c r="F11" s="83">
        <v>8810</v>
      </c>
      <c r="G11" s="82">
        <v>5870</v>
      </c>
      <c r="H11" s="83">
        <v>3115</v>
      </c>
      <c r="I11" s="82">
        <v>3781</v>
      </c>
      <c r="J11" s="83">
        <v>1680</v>
      </c>
      <c r="K11" s="686">
        <v>121717</v>
      </c>
      <c r="L11" s="695">
        <v>63490</v>
      </c>
      <c r="M11" s="704">
        <v>185207</v>
      </c>
      <c r="N11" s="660"/>
    </row>
    <row r="12" spans="1:14" ht="14.45" customHeight="1" x14ac:dyDescent="0.3">
      <c r="A12" s="190" t="s">
        <v>72</v>
      </c>
      <c r="B12" s="84" t="s">
        <v>21</v>
      </c>
      <c r="C12" s="85">
        <v>109633</v>
      </c>
      <c r="D12" s="85">
        <v>100000</v>
      </c>
      <c r="E12" s="86">
        <v>15049</v>
      </c>
      <c r="F12" s="87">
        <v>14259</v>
      </c>
      <c r="G12" s="86">
        <v>5799</v>
      </c>
      <c r="H12" s="87">
        <v>5624</v>
      </c>
      <c r="I12" s="86">
        <v>931</v>
      </c>
      <c r="J12" s="87">
        <v>1031</v>
      </c>
      <c r="K12" s="687">
        <v>131412</v>
      </c>
      <c r="L12" s="696">
        <v>120914</v>
      </c>
      <c r="M12" s="705">
        <v>252326</v>
      </c>
      <c r="N12" s="660"/>
    </row>
    <row r="13" spans="1:14" ht="14.45" customHeight="1" x14ac:dyDescent="0.3">
      <c r="A13" s="190" t="s">
        <v>73</v>
      </c>
      <c r="B13" s="84" t="s">
        <v>94</v>
      </c>
      <c r="C13" s="85">
        <v>72931</v>
      </c>
      <c r="D13" s="85">
        <v>65227</v>
      </c>
      <c r="E13" s="86">
        <v>6068</v>
      </c>
      <c r="F13" s="87">
        <v>5912</v>
      </c>
      <c r="G13" s="86">
        <v>3067</v>
      </c>
      <c r="H13" s="87">
        <v>2866</v>
      </c>
      <c r="I13" s="86">
        <v>1988</v>
      </c>
      <c r="J13" s="87">
        <v>1598</v>
      </c>
      <c r="K13" s="687">
        <v>84054</v>
      </c>
      <c r="L13" s="696">
        <v>75603</v>
      </c>
      <c r="M13" s="705">
        <v>159657</v>
      </c>
      <c r="N13" s="660"/>
    </row>
    <row r="14" spans="1:14" ht="14.45" customHeight="1" x14ac:dyDescent="0.3">
      <c r="A14" s="190" t="s">
        <v>74</v>
      </c>
      <c r="B14" s="84" t="s">
        <v>52</v>
      </c>
      <c r="C14" s="85">
        <v>94870</v>
      </c>
      <c r="D14" s="85">
        <v>81912</v>
      </c>
      <c r="E14" s="86">
        <v>9022</v>
      </c>
      <c r="F14" s="87">
        <v>8323</v>
      </c>
      <c r="G14" s="86">
        <v>4055</v>
      </c>
      <c r="H14" s="87">
        <v>3592</v>
      </c>
      <c r="I14" s="86">
        <v>3191</v>
      </c>
      <c r="J14" s="87">
        <v>2886</v>
      </c>
      <c r="K14" s="687">
        <v>111138</v>
      </c>
      <c r="L14" s="696">
        <v>96713</v>
      </c>
      <c r="M14" s="705">
        <v>207851</v>
      </c>
      <c r="N14" s="660"/>
    </row>
    <row r="15" spans="1:14" ht="14.45" customHeight="1" x14ac:dyDescent="0.3">
      <c r="A15" s="190" t="s">
        <v>91</v>
      </c>
      <c r="B15" s="84" t="s">
        <v>1240</v>
      </c>
      <c r="C15" s="85">
        <v>257800</v>
      </c>
      <c r="D15" s="85">
        <v>211714</v>
      </c>
      <c r="E15" s="86">
        <v>25157</v>
      </c>
      <c r="F15" s="87">
        <v>20768</v>
      </c>
      <c r="G15" s="86">
        <v>11539</v>
      </c>
      <c r="H15" s="654">
        <v>9310</v>
      </c>
      <c r="I15" s="86">
        <v>7197</v>
      </c>
      <c r="J15" s="654">
        <v>5937</v>
      </c>
      <c r="K15" s="687">
        <v>301693</v>
      </c>
      <c r="L15" s="696">
        <v>247729</v>
      </c>
      <c r="M15" s="705">
        <v>549422</v>
      </c>
      <c r="N15" s="660"/>
    </row>
    <row r="16" spans="1:14" ht="14.45" customHeight="1" x14ac:dyDescent="0.3">
      <c r="A16" s="190" t="s">
        <v>264</v>
      </c>
      <c r="B16" s="259" t="s">
        <v>199</v>
      </c>
      <c r="C16" s="85">
        <v>72</v>
      </c>
      <c r="D16" s="85">
        <v>60</v>
      </c>
      <c r="E16" s="86">
        <v>0</v>
      </c>
      <c r="F16" s="87">
        <v>0</v>
      </c>
      <c r="G16" s="86"/>
      <c r="H16" s="87">
        <v>3</v>
      </c>
      <c r="I16" s="86">
        <v>0</v>
      </c>
      <c r="J16" s="87">
        <v>0</v>
      </c>
      <c r="K16" s="687">
        <v>72</v>
      </c>
      <c r="L16" s="696">
        <v>63</v>
      </c>
      <c r="M16" s="705">
        <v>135</v>
      </c>
      <c r="N16" s="660"/>
    </row>
    <row r="17" spans="1:14" ht="14.45" customHeight="1" x14ac:dyDescent="0.3">
      <c r="A17" s="190" t="s">
        <v>177</v>
      </c>
      <c r="B17" s="259" t="s">
        <v>93</v>
      </c>
      <c r="C17" s="85">
        <v>3262</v>
      </c>
      <c r="D17" s="85">
        <v>3204</v>
      </c>
      <c r="E17" s="86">
        <v>264</v>
      </c>
      <c r="F17" s="87">
        <v>331</v>
      </c>
      <c r="G17" s="86">
        <v>346</v>
      </c>
      <c r="H17" s="87">
        <v>390</v>
      </c>
      <c r="I17" s="86">
        <v>68</v>
      </c>
      <c r="J17" s="87">
        <v>49</v>
      </c>
      <c r="K17" s="687">
        <v>3940</v>
      </c>
      <c r="L17" s="696">
        <v>3974</v>
      </c>
      <c r="M17" s="705">
        <v>7914</v>
      </c>
      <c r="N17" s="660"/>
    </row>
    <row r="18" spans="1:14" ht="14.45" customHeight="1" x14ac:dyDescent="0.3">
      <c r="A18" s="190" t="s">
        <v>265</v>
      </c>
      <c r="B18" s="259" t="s">
        <v>200</v>
      </c>
      <c r="C18" s="85">
        <v>13170</v>
      </c>
      <c r="D18" s="85">
        <v>13985</v>
      </c>
      <c r="E18" s="86">
        <v>1848</v>
      </c>
      <c r="F18" s="87">
        <v>1923</v>
      </c>
      <c r="G18" s="86">
        <v>698</v>
      </c>
      <c r="H18" s="87">
        <v>735</v>
      </c>
      <c r="I18" s="86">
        <v>130</v>
      </c>
      <c r="J18" s="87">
        <v>150</v>
      </c>
      <c r="K18" s="687">
        <v>15846</v>
      </c>
      <c r="L18" s="696">
        <v>16793</v>
      </c>
      <c r="M18" s="705">
        <v>32639</v>
      </c>
      <c r="N18" s="660"/>
    </row>
    <row r="19" spans="1:14" ht="14.45" customHeight="1" x14ac:dyDescent="0.3">
      <c r="A19" s="190" t="s">
        <v>266</v>
      </c>
      <c r="B19" s="259" t="s">
        <v>201</v>
      </c>
      <c r="C19" s="85">
        <v>2319</v>
      </c>
      <c r="D19" s="85">
        <v>1998</v>
      </c>
      <c r="E19" s="86"/>
      <c r="F19" s="87"/>
      <c r="G19" s="86">
        <v>26</v>
      </c>
      <c r="H19" s="87">
        <v>25</v>
      </c>
      <c r="I19" s="86">
        <v>94</v>
      </c>
      <c r="J19" s="87">
        <v>67</v>
      </c>
      <c r="K19" s="687">
        <v>2439</v>
      </c>
      <c r="L19" s="696">
        <v>2090</v>
      </c>
      <c r="M19" s="705">
        <v>4529</v>
      </c>
      <c r="N19" s="660"/>
    </row>
    <row r="20" spans="1:14" ht="14.45" customHeight="1" thickBot="1" x14ac:dyDescent="0.35">
      <c r="A20" s="190" t="s">
        <v>175</v>
      </c>
      <c r="B20" s="258" t="s">
        <v>96</v>
      </c>
      <c r="C20" s="98">
        <v>10397</v>
      </c>
      <c r="D20" s="98">
        <v>8945</v>
      </c>
      <c r="E20" s="99">
        <v>681</v>
      </c>
      <c r="F20" s="100">
        <v>729</v>
      </c>
      <c r="G20" s="99">
        <v>143</v>
      </c>
      <c r="H20" s="100">
        <v>119</v>
      </c>
      <c r="I20" s="99">
        <v>296</v>
      </c>
      <c r="J20" s="100">
        <v>282</v>
      </c>
      <c r="K20" s="688">
        <v>11517</v>
      </c>
      <c r="L20" s="697">
        <v>10075</v>
      </c>
      <c r="M20" s="706">
        <v>21592</v>
      </c>
      <c r="N20" s="660"/>
    </row>
    <row r="21" spans="1:14" x14ac:dyDescent="0.3">
      <c r="C21" s="37"/>
      <c r="D21" s="37"/>
      <c r="E21" s="90"/>
      <c r="F21" s="90"/>
      <c r="G21" s="41"/>
      <c r="H21" s="41"/>
      <c r="I21" s="41"/>
      <c r="J21" s="41"/>
      <c r="K21" s="41"/>
      <c r="L21" s="41"/>
      <c r="M21" s="41"/>
      <c r="N21" s="41"/>
    </row>
    <row r="22" spans="1:14" s="166" customFormat="1" ht="15" x14ac:dyDescent="0.35">
      <c r="B22" s="176" t="s">
        <v>8</v>
      </c>
      <c r="C22" s="168" t="s">
        <v>33</v>
      </c>
      <c r="N22" s="666"/>
    </row>
    <row r="23" spans="1:14" s="166" customFormat="1" ht="15" x14ac:dyDescent="0.35">
      <c r="C23" s="168" t="s">
        <v>66</v>
      </c>
      <c r="D23" s="677"/>
      <c r="F23" s="677"/>
      <c r="G23" s="677"/>
      <c r="H23" s="677"/>
      <c r="I23" s="677"/>
      <c r="J23" s="677"/>
      <c r="K23" s="677"/>
      <c r="M23" s="677"/>
      <c r="N23" s="424"/>
    </row>
    <row r="24" spans="1:14" s="166" customFormat="1" ht="15" x14ac:dyDescent="0.35">
      <c r="C24" s="170" t="s">
        <v>67</v>
      </c>
      <c r="D24" s="677"/>
      <c r="F24" s="677"/>
      <c r="G24" s="677"/>
      <c r="H24" s="677"/>
      <c r="I24" s="677"/>
      <c r="J24" s="677"/>
      <c r="K24" s="677"/>
      <c r="M24" s="677"/>
      <c r="N24" s="424"/>
    </row>
    <row r="25" spans="1:14" s="166" customFormat="1" ht="15" x14ac:dyDescent="0.35">
      <c r="C25" s="170" t="s">
        <v>68</v>
      </c>
      <c r="D25" s="677"/>
      <c r="F25" s="677"/>
      <c r="G25" s="677"/>
      <c r="H25" s="677"/>
      <c r="I25" s="677"/>
      <c r="J25" s="677"/>
      <c r="K25" s="677"/>
      <c r="M25" s="677"/>
      <c r="N25" s="424"/>
    </row>
    <row r="26" spans="1:14" s="166" customFormat="1" ht="15" x14ac:dyDescent="0.35">
      <c r="C26" s="733" t="s">
        <v>1285</v>
      </c>
      <c r="D26" s="734"/>
      <c r="E26" s="734"/>
      <c r="F26" s="734"/>
      <c r="G26" s="734"/>
      <c r="H26" s="734"/>
      <c r="I26" s="734"/>
      <c r="J26" s="734"/>
      <c r="K26" s="734"/>
      <c r="L26" s="734"/>
      <c r="M26" s="677"/>
      <c r="N26" s="424"/>
    </row>
    <row r="27" spans="1:14" s="166" customFormat="1" ht="15" x14ac:dyDescent="0.35">
      <c r="C27" s="733" t="s">
        <v>1355</v>
      </c>
      <c r="D27" s="734"/>
      <c r="E27" s="734"/>
      <c r="F27" s="734"/>
      <c r="G27" s="734"/>
      <c r="H27" s="734"/>
      <c r="I27" s="734"/>
      <c r="J27" s="734"/>
      <c r="K27" s="734"/>
      <c r="L27" s="734"/>
      <c r="M27" s="677"/>
      <c r="N27" s="424"/>
    </row>
    <row r="28" spans="1:14" s="166" customFormat="1" ht="15" x14ac:dyDescent="0.35">
      <c r="B28" s="176" t="s">
        <v>10</v>
      </c>
      <c r="C28" s="733"/>
      <c r="D28" s="734"/>
      <c r="E28" s="734"/>
      <c r="F28" s="734"/>
      <c r="G28" s="734"/>
      <c r="H28" s="734"/>
      <c r="I28" s="734"/>
      <c r="J28" s="734"/>
      <c r="K28" s="734"/>
      <c r="L28" s="734"/>
      <c r="M28" s="256"/>
      <c r="N28" s="424"/>
    </row>
    <row r="29" spans="1:14" s="166" customFormat="1" ht="14.25" customHeight="1" x14ac:dyDescent="0.35">
      <c r="B29" s="171" t="s">
        <v>1280</v>
      </c>
      <c r="C29" s="182"/>
      <c r="D29" s="668"/>
      <c r="E29" s="668"/>
      <c r="F29" s="668"/>
      <c r="G29" s="668"/>
      <c r="H29" s="668"/>
      <c r="I29" s="668"/>
      <c r="J29" s="668"/>
      <c r="K29" s="668"/>
      <c r="M29" s="169"/>
      <c r="N29" s="424"/>
    </row>
    <row r="30" spans="1:14" s="166" customFormat="1" ht="14.25" customHeight="1" x14ac:dyDescent="0.35">
      <c r="B30" s="182" t="s">
        <v>1279</v>
      </c>
      <c r="C30" s="172"/>
      <c r="N30" s="424"/>
    </row>
    <row r="31" spans="1:14" s="166" customFormat="1" ht="14.25" customHeight="1" x14ac:dyDescent="0.35">
      <c r="B31" s="669" t="s">
        <v>1278</v>
      </c>
      <c r="C31" s="670"/>
      <c r="D31" s="671"/>
      <c r="E31" s="671"/>
      <c r="F31" s="216"/>
      <c r="G31" s="182"/>
      <c r="H31" s="172"/>
      <c r="I31" s="172"/>
      <c r="J31" s="172"/>
    </row>
    <row r="32" spans="1:14" ht="14.25" customHeight="1" x14ac:dyDescent="0.35">
      <c r="B32" s="669" t="s">
        <v>1361</v>
      </c>
      <c r="C32" s="171"/>
      <c r="D32" s="211"/>
      <c r="K32" s="212"/>
      <c r="L32" s="166"/>
      <c r="M32" s="678"/>
      <c r="N32" s="678"/>
    </row>
    <row r="33" spans="2:14" ht="14.25" customHeight="1" x14ac:dyDescent="0.35">
      <c r="B33" s="171" t="s">
        <v>1281</v>
      </c>
      <c r="K33" s="212"/>
      <c r="L33" s="166"/>
      <c r="M33" s="679"/>
      <c r="N33" s="679"/>
    </row>
    <row r="34" spans="2:14" ht="14.25" customHeight="1" x14ac:dyDescent="0.35">
      <c r="B34" s="408" t="s">
        <v>1277</v>
      </c>
      <c r="K34" s="675"/>
      <c r="M34" s="680"/>
      <c r="N34" s="680"/>
    </row>
    <row r="35" spans="2:14" ht="17.25" x14ac:dyDescent="0.35">
      <c r="K35" s="166"/>
      <c r="M35" s="167"/>
      <c r="N35" s="167"/>
    </row>
    <row r="36" spans="2:14" x14ac:dyDescent="0.3">
      <c r="M36" s="37"/>
      <c r="N36" s="37"/>
    </row>
    <row r="37" spans="2:14" x14ac:dyDescent="0.3">
      <c r="M37" s="37"/>
      <c r="N37" s="37"/>
    </row>
    <row r="38" spans="2:14" x14ac:dyDescent="0.3">
      <c r="M38" s="37"/>
      <c r="N38" s="37"/>
    </row>
    <row r="39" spans="2:14" x14ac:dyDescent="0.3">
      <c r="N39" s="672"/>
    </row>
    <row r="40" spans="2:14" x14ac:dyDescent="0.3">
      <c r="N40" s="672"/>
    </row>
    <row r="41" spans="2:14" x14ac:dyDescent="0.3">
      <c r="N41" s="2"/>
    </row>
    <row r="42" spans="2:14" x14ac:dyDescent="0.3">
      <c r="K42" s="44"/>
      <c r="N42" s="2"/>
    </row>
    <row r="43" spans="2:14" x14ac:dyDescent="0.3">
      <c r="K43" s="44"/>
      <c r="M43" s="37"/>
      <c r="N43" s="37"/>
    </row>
    <row r="44" spans="2:14" x14ac:dyDescent="0.3">
      <c r="K44" s="44" t="s">
        <v>1341</v>
      </c>
      <c r="M44" s="37">
        <v>85020</v>
      </c>
      <c r="N44" s="37">
        <v>101118</v>
      </c>
    </row>
    <row r="45" spans="2:14" x14ac:dyDescent="0.3">
      <c r="K45" s="44" t="s">
        <v>1342</v>
      </c>
      <c r="M45" s="37">
        <v>8423</v>
      </c>
      <c r="N45" s="37">
        <v>6744</v>
      </c>
    </row>
    <row r="46" spans="2:14" x14ac:dyDescent="0.3">
      <c r="K46" s="44" t="s">
        <v>1343</v>
      </c>
      <c r="M46" s="37">
        <v>7963</v>
      </c>
      <c r="N46" s="37">
        <v>8999</v>
      </c>
    </row>
    <row r="47" spans="2:14" x14ac:dyDescent="0.3">
      <c r="K47" s="44" t="s">
        <v>199</v>
      </c>
      <c r="M47" s="2">
        <v>0</v>
      </c>
      <c r="N47" s="2">
        <v>0</v>
      </c>
    </row>
    <row r="48" spans="2:14" x14ac:dyDescent="0.3">
      <c r="K48" s="44" t="s">
        <v>1344</v>
      </c>
      <c r="M48" s="2">
        <v>112</v>
      </c>
      <c r="N48" s="37">
        <v>25086</v>
      </c>
    </row>
    <row r="49" spans="11:14" x14ac:dyDescent="0.3">
      <c r="K49" s="44" t="s">
        <v>1345</v>
      </c>
      <c r="M49" s="37">
        <v>2455</v>
      </c>
      <c r="N49" s="37">
        <v>1049</v>
      </c>
    </row>
    <row r="50" spans="11:14" x14ac:dyDescent="0.3">
      <c r="K50" s="44" t="s">
        <v>1346</v>
      </c>
      <c r="M50" s="37">
        <v>5618</v>
      </c>
      <c r="N50" s="37">
        <v>4364</v>
      </c>
    </row>
    <row r="51" spans="11:14" x14ac:dyDescent="0.3">
      <c r="K51" s="44" t="s">
        <v>1347</v>
      </c>
      <c r="M51" s="2">
        <v>77</v>
      </c>
      <c r="N51" s="2">
        <v>124</v>
      </c>
    </row>
    <row r="52" spans="11:14" x14ac:dyDescent="0.3">
      <c r="K52" s="44" t="s">
        <v>93</v>
      </c>
      <c r="M52" s="2">
        <v>264</v>
      </c>
      <c r="N52" s="2">
        <v>331</v>
      </c>
    </row>
    <row r="53" spans="11:14" x14ac:dyDescent="0.3">
      <c r="K53" s="44" t="s">
        <v>1348</v>
      </c>
      <c r="M53" s="37">
        <v>13680</v>
      </c>
      <c r="N53" s="37">
        <v>17036</v>
      </c>
    </row>
    <row r="54" spans="11:14" x14ac:dyDescent="0.3">
      <c r="K54" s="44" t="s">
        <v>200</v>
      </c>
      <c r="M54" s="37">
        <v>1848</v>
      </c>
      <c r="N54" s="37">
        <v>1923</v>
      </c>
    </row>
    <row r="55" spans="11:14" x14ac:dyDescent="0.3">
      <c r="K55" s="44" t="s">
        <v>1349</v>
      </c>
      <c r="M55" s="37">
        <v>47201</v>
      </c>
      <c r="N55" s="37">
        <v>48625</v>
      </c>
    </row>
    <row r="56" spans="11:14" x14ac:dyDescent="0.3">
      <c r="K56" s="44" t="s">
        <v>1350</v>
      </c>
      <c r="M56" s="37">
        <v>69346</v>
      </c>
      <c r="N56" s="37">
        <v>72482</v>
      </c>
    </row>
    <row r="57" spans="11:14" x14ac:dyDescent="0.3">
      <c r="K57" s="44" t="s">
        <v>1351</v>
      </c>
      <c r="M57" s="37">
        <v>34498</v>
      </c>
      <c r="N57" s="37">
        <v>42194</v>
      </c>
    </row>
    <row r="58" spans="11:14" x14ac:dyDescent="0.3">
      <c r="K58" s="44" t="s">
        <v>201</v>
      </c>
      <c r="M58" s="2" t="s">
        <v>1352</v>
      </c>
      <c r="N58" s="2" t="s">
        <v>1352</v>
      </c>
    </row>
    <row r="59" spans="11:14" x14ac:dyDescent="0.3">
      <c r="K59" s="44" t="s">
        <v>1353</v>
      </c>
      <c r="M59" s="2">
        <v>681</v>
      </c>
      <c r="N59" s="2">
        <v>729</v>
      </c>
    </row>
    <row r="60" spans="11:14" x14ac:dyDescent="0.3">
      <c r="K60" s="44" t="s">
        <v>1354</v>
      </c>
      <c r="M60" s="37">
        <v>62502</v>
      </c>
      <c r="N60" s="37">
        <v>70664</v>
      </c>
    </row>
  </sheetData>
  <mergeCells count="8">
    <mergeCell ref="C28:L28"/>
    <mergeCell ref="C26:L26"/>
    <mergeCell ref="C3:D3"/>
    <mergeCell ref="E3:F3"/>
    <mergeCell ref="G3:H3"/>
    <mergeCell ref="I3:J3"/>
    <mergeCell ref="K3:M3"/>
    <mergeCell ref="C27:L27"/>
  </mergeCells>
  <hyperlinks>
    <hyperlink ref="B2" location="'Chapter 2'!A1" display="Back to Table of Contents" xr:uid="{33BB6D86-F428-470C-B195-34E5F165A75B}"/>
    <hyperlink ref="B34" r:id="rId1" xr:uid="{85FBD435-C35D-4578-A06E-299655CA1933}"/>
    <hyperlink ref="B30" r:id="rId2" xr:uid="{FACBD193-0FD6-49DD-BA44-D9853267FC3F}"/>
  </hyperlinks>
  <pageMargins left="0.7" right="0.7" top="0.75" bottom="0.75" header="0.3" footer="0.3"/>
  <pageSetup paperSize="9" scale="69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FF9999"/>
  </sheetPr>
  <dimension ref="A1:U90"/>
  <sheetViews>
    <sheetView zoomScale="60" zoomScaleNormal="60" workbookViewId="0">
      <pane xSplit="2" ySplit="4" topLeftCell="H31" activePane="bottomRight" state="frozen"/>
      <selection activeCell="M5" sqref="M5"/>
      <selection pane="topRight" activeCell="M5" sqref="M5"/>
      <selection pane="bottomLeft" activeCell="M5" sqref="M5"/>
      <selection pane="bottomRight" activeCell="Q31" sqref="Q31"/>
    </sheetView>
  </sheetViews>
  <sheetFormatPr defaultColWidth="9.140625" defaultRowHeight="16.5" x14ac:dyDescent="0.3"/>
  <cols>
    <col min="1" max="1" width="11.85546875" style="2" customWidth="1"/>
    <col min="2" max="2" width="51.5703125" style="2" customWidth="1"/>
    <col min="3" max="3" width="57.28515625" style="2" customWidth="1"/>
    <col min="4" max="4" width="13.42578125" style="2" bestFit="1" customWidth="1"/>
    <col min="5" max="5" width="11.7109375" style="2" bestFit="1" customWidth="1"/>
    <col min="6" max="6" width="11.5703125" style="2" customWidth="1"/>
    <col min="7" max="7" width="56.5703125" style="2" customWidth="1"/>
    <col min="8" max="8" width="10.140625" style="2" customWidth="1"/>
    <col min="9" max="9" width="11" style="2" bestFit="1" customWidth="1"/>
    <col min="10" max="10" width="10.85546875" style="2" customWidth="1"/>
    <col min="11" max="11" width="56" style="2" customWidth="1"/>
    <col min="12" max="12" width="11.42578125" style="2" bestFit="1" customWidth="1"/>
    <col min="13" max="14" width="10.5703125" style="2" customWidth="1"/>
    <col min="15" max="15" width="56.28515625" style="2" customWidth="1"/>
    <col min="16" max="16" width="11.7109375" style="2" bestFit="1" customWidth="1"/>
    <col min="17" max="18" width="11.85546875" style="2" customWidth="1"/>
    <col min="19" max="19" width="55.28515625" style="2" customWidth="1"/>
    <col min="20" max="20" width="13.42578125" style="2" bestFit="1" customWidth="1"/>
    <col min="21" max="21" width="11" style="2" customWidth="1"/>
    <col min="22" max="23" width="9.5703125" style="2" bestFit="1" customWidth="1"/>
    <col min="24" max="16384" width="9.140625" style="2"/>
  </cols>
  <sheetData>
    <row r="1" spans="1:21" x14ac:dyDescent="0.3">
      <c r="A1" s="40" t="s">
        <v>272</v>
      </c>
      <c r="D1" s="152" t="s">
        <v>0</v>
      </c>
      <c r="E1" s="152"/>
      <c r="F1" s="10"/>
      <c r="H1" s="152" t="s">
        <v>1</v>
      </c>
      <c r="I1" s="152"/>
      <c r="J1" s="10"/>
      <c r="K1" s="51"/>
      <c r="L1" s="152" t="s">
        <v>2</v>
      </c>
      <c r="M1" s="152"/>
      <c r="N1" s="10"/>
      <c r="O1" s="51"/>
      <c r="P1" s="152" t="s">
        <v>3</v>
      </c>
      <c r="Q1" s="152"/>
      <c r="R1" s="10"/>
      <c r="S1" s="51"/>
      <c r="T1" s="152" t="s">
        <v>4</v>
      </c>
      <c r="U1" s="152"/>
    </row>
    <row r="2" spans="1:21" x14ac:dyDescent="0.3">
      <c r="D2" s="152" t="s">
        <v>5</v>
      </c>
      <c r="E2" s="152"/>
      <c r="F2" s="10"/>
      <c r="H2" s="152" t="s">
        <v>5</v>
      </c>
      <c r="I2" s="152"/>
      <c r="J2" s="10"/>
      <c r="K2" s="10"/>
      <c r="L2" s="152" t="s">
        <v>5</v>
      </c>
      <c r="M2" s="152"/>
      <c r="N2" s="10"/>
      <c r="O2" s="10"/>
      <c r="P2" s="152" t="s">
        <v>5</v>
      </c>
      <c r="Q2" s="152"/>
      <c r="R2" s="10"/>
      <c r="S2" s="10"/>
      <c r="T2" s="152" t="s">
        <v>5</v>
      </c>
      <c r="U2" s="152"/>
    </row>
    <row r="3" spans="1:21" x14ac:dyDescent="0.3">
      <c r="D3" s="26">
        <v>3</v>
      </c>
      <c r="F3" s="26"/>
      <c r="H3" s="26">
        <v>5</v>
      </c>
      <c r="L3" s="41">
        <v>7</v>
      </c>
      <c r="O3" s="26"/>
      <c r="P3" s="26">
        <v>9</v>
      </c>
      <c r="T3" s="2">
        <v>11</v>
      </c>
    </row>
    <row r="4" spans="1:21" x14ac:dyDescent="0.3">
      <c r="D4" s="153" t="s">
        <v>273</v>
      </c>
      <c r="E4" s="153"/>
      <c r="F4" s="56"/>
      <c r="G4" s="26"/>
      <c r="H4" s="153" t="s">
        <v>274</v>
      </c>
      <c r="I4" s="153"/>
      <c r="J4" s="56"/>
      <c r="K4" s="26"/>
      <c r="L4" s="153" t="s">
        <v>275</v>
      </c>
      <c r="M4" s="153"/>
      <c r="N4" s="56"/>
      <c r="O4" s="26"/>
      <c r="P4" s="153" t="s">
        <v>276</v>
      </c>
      <c r="Q4" s="153"/>
      <c r="R4" s="56"/>
      <c r="S4" s="26"/>
      <c r="T4" s="153" t="s">
        <v>277</v>
      </c>
      <c r="U4" s="153"/>
    </row>
    <row r="5" spans="1:21" x14ac:dyDescent="0.3">
      <c r="D5" s="41" t="e">
        <f>SUM(D8:D12)+SUM(D20:D28)</f>
        <v>#N/A</v>
      </c>
      <c r="F5" s="255"/>
      <c r="H5" s="41" t="e">
        <f>SUM(H8:H12)+SUM(H20:H28)</f>
        <v>#N/A</v>
      </c>
      <c r="L5" s="41" t="e">
        <f>SUM(L8:L12)+SUM(L20:L28)</f>
        <v>#N/A</v>
      </c>
      <c r="O5" s="255"/>
      <c r="P5" s="41" t="e">
        <f>SUM(P8:P12)+SUM(P20:P28)</f>
        <v>#N/A</v>
      </c>
      <c r="T5" s="41" t="e">
        <f>SUM(T8:T12)+SUM(T20:T28)</f>
        <v>#N/A</v>
      </c>
    </row>
    <row r="6" spans="1:21" x14ac:dyDescent="0.3">
      <c r="A6" s="2" t="s">
        <v>70</v>
      </c>
      <c r="C6" s="2" t="s">
        <v>7</v>
      </c>
      <c r="D6" s="57">
        <f>VLOOKUP($A6,'2.3'!$A$5:$M$20,D$3,FALSE)</f>
        <v>7320472</v>
      </c>
      <c r="F6" s="41"/>
      <c r="G6" s="2" t="s">
        <v>7</v>
      </c>
      <c r="H6" s="57">
        <f>VLOOKUP($A6,'2.3'!$A$5:$M$20,H$3,FALSE)</f>
        <v>609237</v>
      </c>
      <c r="I6" s="41"/>
      <c r="J6" s="41"/>
      <c r="K6" s="2" t="s">
        <v>7</v>
      </c>
      <c r="L6" s="57">
        <f>VLOOKUP($A6,'2.3'!$A$5:$M$20,L$3,FALSE)</f>
        <v>295225</v>
      </c>
      <c r="M6" s="255"/>
      <c r="N6" s="255"/>
      <c r="O6" s="2" t="s">
        <v>7</v>
      </c>
      <c r="P6" s="57">
        <f>VLOOKUP($A6,'2.3'!$A$5:$M$20,P$3,FALSE)</f>
        <v>253709</v>
      </c>
      <c r="Q6" s="255"/>
      <c r="R6" s="255"/>
      <c r="S6" s="2" t="s">
        <v>7</v>
      </c>
      <c r="T6" s="57">
        <f>VLOOKUP($A6,'2.3'!$A$5:$M$20,T$3,FALSE)</f>
        <v>8478643</v>
      </c>
      <c r="U6" s="255"/>
    </row>
    <row r="7" spans="1:21" x14ac:dyDescent="0.3">
      <c r="F7" s="41"/>
      <c r="H7" s="41"/>
      <c r="I7" s="41"/>
      <c r="J7" s="41"/>
      <c r="L7" s="41"/>
      <c r="M7" s="255"/>
      <c r="N7" s="255"/>
      <c r="P7" s="41"/>
      <c r="Q7" s="255"/>
      <c r="R7" s="255"/>
      <c r="T7" s="41"/>
      <c r="U7" s="255"/>
    </row>
    <row r="8" spans="1:21" x14ac:dyDescent="0.3">
      <c r="A8" s="2" t="s">
        <v>71</v>
      </c>
      <c r="B8" s="2" t="s">
        <v>81</v>
      </c>
      <c r="C8" s="2" t="str">
        <f>CONCATENATE($B8," ",ROUND(E8*100,1),"%")</f>
        <v>Coronary heart disease 2.9%</v>
      </c>
      <c r="D8" s="59">
        <f>VLOOKUP($A8,'2.3'!$A$7:$M$20,D$3,FALSE)</f>
        <v>213389</v>
      </c>
      <c r="E8" s="191">
        <f>D8/D$6</f>
        <v>2.914962313905442E-2</v>
      </c>
      <c r="F8" s="41"/>
      <c r="G8" s="2" t="str">
        <f>CONCATENATE($B8," ",ROUND(I8*100,1),"%")</f>
        <v>Coronary heart disease 4.7%</v>
      </c>
      <c r="H8" s="59">
        <f>VLOOKUP($A8,'2.3'!$A$7:$M$20,H$3,FALSE)</f>
        <v>28692</v>
      </c>
      <c r="I8" s="191">
        <f>H8/H$6</f>
        <v>4.7094972892322694E-2</v>
      </c>
      <c r="J8" s="41"/>
      <c r="K8" s="2" t="str">
        <f>CONCATENATE($B8," ",ROUND(M8*100,1),"%")</f>
        <v>Coronary heart disease 4%</v>
      </c>
      <c r="L8" s="59">
        <f>VLOOKUP($A8,'2.3'!$A$7:$M$20,L$3,FALSE)</f>
        <v>11858</v>
      </c>
      <c r="M8" s="191">
        <f>L8/L$6</f>
        <v>4.0165975103734437E-2</v>
      </c>
      <c r="N8" s="255"/>
      <c r="O8" s="2" t="str">
        <f>CONCATENATE($B8," ",ROUND(Q8*100,1),"%")</f>
        <v>Coronary heart disease 3.1%</v>
      </c>
      <c r="P8" s="59">
        <f>VLOOKUP($A8,'2.3'!$A$7:$M$20,P$3,FALSE)</f>
        <v>7987</v>
      </c>
      <c r="Q8" s="191">
        <f>P8/P$6</f>
        <v>3.148094864588958E-2</v>
      </c>
      <c r="R8" s="255"/>
      <c r="S8" s="2" t="str">
        <f>CONCATENATE($B8," ",ROUND(U8*100,1),"%")</f>
        <v>Coronary heart disease 3.1%</v>
      </c>
      <c r="T8" s="59">
        <f>VLOOKUP($A8,'2.3'!$A$7:$M$20,T$3,FALSE)</f>
        <v>261926</v>
      </c>
      <c r="U8" s="191">
        <f>T8/T$6</f>
        <v>3.0892443519558496E-2</v>
      </c>
    </row>
    <row r="9" spans="1:21" x14ac:dyDescent="0.3">
      <c r="A9" s="2" t="s">
        <v>72</v>
      </c>
      <c r="B9" s="2" t="s">
        <v>22</v>
      </c>
      <c r="C9" s="2" t="str">
        <f t="shared" ref="C9:C21" si="0">CONCATENATE($B9," ",ROUND(E9*100,1),"%")</f>
        <v>Stroke 1.5%</v>
      </c>
      <c r="D9" s="59">
        <f>VLOOKUP($A9,'2.3'!$A$7:$M$20,D$3,FALSE)</f>
        <v>109633</v>
      </c>
      <c r="E9" s="191">
        <f t="shared" ref="E9:E27" si="1">D9/D$6</f>
        <v>1.4976220112582905E-2</v>
      </c>
      <c r="F9" s="41"/>
      <c r="G9" s="2" t="str">
        <f t="shared" ref="G9:G21" si="2">CONCATENATE($B9," ",ROUND(I9*100,1),"%")</f>
        <v>Stroke 2.5%</v>
      </c>
      <c r="H9" s="59">
        <f>VLOOKUP($A9,'2.3'!$A$7:$M$20,H$3,FALSE)</f>
        <v>15049</v>
      </c>
      <c r="I9" s="191">
        <f t="shared" ref="I9:I27" si="3">H9/H$6</f>
        <v>2.4701388786301553E-2</v>
      </c>
      <c r="J9" s="41"/>
      <c r="K9" s="2" t="str">
        <f t="shared" ref="K9:K21" si="4">CONCATENATE($B9," ",ROUND(M9*100,1),"%")</f>
        <v>Stroke 2%</v>
      </c>
      <c r="L9" s="59">
        <f>VLOOKUP($A9,'2.3'!$A$7:$M$20,L$3,FALSE)</f>
        <v>5799</v>
      </c>
      <c r="M9" s="191">
        <f t="shared" ref="M9:M27" si="5">L9/L$6</f>
        <v>1.9642645439918706E-2</v>
      </c>
      <c r="N9" s="255"/>
      <c r="O9" s="2" t="str">
        <f t="shared" ref="O9:O21" si="6">CONCATENATE($B9," ",ROUND(Q9*100,1),"%")</f>
        <v>Stroke 0.4%</v>
      </c>
      <c r="P9" s="59">
        <f>VLOOKUP($A9,'2.3'!$A$7:$M$20,P$3,FALSE)</f>
        <v>931</v>
      </c>
      <c r="Q9" s="191">
        <f t="shared" ref="Q9:Q27" si="7">P9/P$6</f>
        <v>3.6695584311159635E-3</v>
      </c>
      <c r="R9" s="255"/>
      <c r="S9" s="2" t="str">
        <f t="shared" ref="S9:S21" si="8">CONCATENATE($B9," ",ROUND(U9*100,1),"%")</f>
        <v>Stroke 1.5%</v>
      </c>
      <c r="T9" s="59">
        <f>VLOOKUP($A9,'2.3'!$A$7:$M$20,T$3,FALSE)</f>
        <v>131412</v>
      </c>
      <c r="U9" s="191">
        <f t="shared" ref="U9:U27" si="9">T9/T$6</f>
        <v>1.5499178347289772E-2</v>
      </c>
    </row>
    <row r="10" spans="1:21" x14ac:dyDescent="0.3">
      <c r="A10" s="2" t="s">
        <v>73</v>
      </c>
      <c r="B10" s="2" t="s">
        <v>62</v>
      </c>
      <c r="C10" s="2" t="str">
        <f t="shared" si="0"/>
        <v>Atrial fibrillation 1%</v>
      </c>
      <c r="D10" s="59">
        <f>VLOOKUP($A10,'2.3'!$A$7:$M$20,D$3,FALSE)</f>
        <v>72931</v>
      </c>
      <c r="E10" s="191">
        <f t="shared" si="1"/>
        <v>9.9626089683834598E-3</v>
      </c>
      <c r="F10" s="41"/>
      <c r="G10" s="2" t="str">
        <f t="shared" si="2"/>
        <v>Atrial fibrillation 1%</v>
      </c>
      <c r="H10" s="59">
        <f>VLOOKUP($A10,'2.3'!$A$7:$M$20,H$3,FALSE)</f>
        <v>6068</v>
      </c>
      <c r="I10" s="191">
        <f t="shared" si="3"/>
        <v>9.9599991464733757E-3</v>
      </c>
      <c r="J10" s="41"/>
      <c r="K10" s="2" t="str">
        <f t="shared" si="4"/>
        <v>Atrial fibrillation 1%</v>
      </c>
      <c r="L10" s="59">
        <f>VLOOKUP($A10,'2.3'!$A$7:$M$20,L$3,FALSE)</f>
        <v>3067</v>
      </c>
      <c r="M10" s="191">
        <f t="shared" si="5"/>
        <v>1.0388686594969939E-2</v>
      </c>
      <c r="N10" s="255"/>
      <c r="O10" s="2" t="str">
        <f t="shared" si="6"/>
        <v>Atrial fibrillation 0.8%</v>
      </c>
      <c r="P10" s="59">
        <f>VLOOKUP($A10,'2.3'!$A$7:$M$20,P$3,FALSE)</f>
        <v>1988</v>
      </c>
      <c r="Q10" s="191">
        <f t="shared" si="7"/>
        <v>7.8357488303528854E-3</v>
      </c>
      <c r="R10" s="255"/>
      <c r="S10" s="2" t="str">
        <f t="shared" si="8"/>
        <v>Atrial fibrillation 1%</v>
      </c>
      <c r="T10" s="59">
        <f>VLOOKUP($A10,'2.3'!$A$7:$M$20,T$3,FALSE)</f>
        <v>84054</v>
      </c>
      <c r="U10" s="191">
        <f t="shared" si="9"/>
        <v>9.9136147140527087E-3</v>
      </c>
    </row>
    <row r="11" spans="1:21" x14ac:dyDescent="0.3">
      <c r="A11" s="2" t="s">
        <v>74</v>
      </c>
      <c r="B11" s="2" t="s">
        <v>31</v>
      </c>
      <c r="C11" s="2" t="str">
        <f t="shared" si="0"/>
        <v>Heart failure 1.3%</v>
      </c>
      <c r="D11" s="59">
        <f>VLOOKUP($A11,'2.3'!$A$7:$M$20,D$3,FALSE)</f>
        <v>94870</v>
      </c>
      <c r="E11" s="191">
        <f t="shared" si="1"/>
        <v>1.2959546870748224E-2</v>
      </c>
      <c r="F11" s="41"/>
      <c r="G11" s="2" t="str">
        <f t="shared" si="2"/>
        <v>Heart failure 1.5%</v>
      </c>
      <c r="H11" s="59">
        <f>VLOOKUP($A11,'2.3'!$A$7:$M$20,H$3,FALSE)</f>
        <v>9022</v>
      </c>
      <c r="I11" s="191">
        <f t="shared" si="3"/>
        <v>1.4808686931358403E-2</v>
      </c>
      <c r="J11" s="41"/>
      <c r="K11" s="2" t="str">
        <f t="shared" si="4"/>
        <v>Heart failure 1.4%</v>
      </c>
      <c r="L11" s="59">
        <f>VLOOKUP($A11,'2.3'!$A$7:$M$20,L$3,FALSE)</f>
        <v>4055</v>
      </c>
      <c r="M11" s="191">
        <f t="shared" si="5"/>
        <v>1.3735286645778643E-2</v>
      </c>
      <c r="N11" s="255"/>
      <c r="O11" s="2" t="str">
        <f t="shared" si="6"/>
        <v>Heart failure 1.3%</v>
      </c>
      <c r="P11" s="59">
        <f>VLOOKUP($A11,'2.3'!$A$7:$M$20,P$3,FALSE)</f>
        <v>3191</v>
      </c>
      <c r="Q11" s="191">
        <f t="shared" si="7"/>
        <v>1.2577401668841073E-2</v>
      </c>
      <c r="R11" s="255"/>
      <c r="S11" s="2" t="str">
        <f t="shared" si="8"/>
        <v>Heart failure 1.3%</v>
      </c>
      <c r="T11" s="59">
        <f>VLOOKUP($A11,'2.3'!$A$7:$M$20,T$3,FALSE)</f>
        <v>111138</v>
      </c>
      <c r="U11" s="191">
        <f t="shared" si="9"/>
        <v>1.3107993814576224E-2</v>
      </c>
    </row>
    <row r="12" spans="1:21" x14ac:dyDescent="0.3">
      <c r="B12" s="2" t="s">
        <v>285</v>
      </c>
      <c r="C12" s="2" t="str">
        <f t="shared" si="0"/>
        <v>All other heart and circulatory diseases 3.9%</v>
      </c>
      <c r="D12" s="59">
        <f>SUM(D13:D14)</f>
        <v>287020</v>
      </c>
      <c r="E12" s="191">
        <f t="shared" si="1"/>
        <v>3.9207854356932179E-2</v>
      </c>
      <c r="F12" s="41"/>
      <c r="G12" s="2" t="str">
        <f t="shared" si="2"/>
        <v>All other heart and circulatory diseases 4.6%</v>
      </c>
      <c r="H12" s="59">
        <f>SUM(H13:H14)</f>
        <v>27950</v>
      </c>
      <c r="I12" s="191">
        <f t="shared" si="3"/>
        <v>4.5877056055361048E-2</v>
      </c>
      <c r="J12" s="41"/>
      <c r="K12" s="2" t="str">
        <f t="shared" si="4"/>
        <v>All other heart and circulatory diseases 4.3%</v>
      </c>
      <c r="L12" s="59">
        <f>SUM(L13:L14)</f>
        <v>12752</v>
      </c>
      <c r="M12" s="191">
        <f t="shared" si="5"/>
        <v>4.3194173935134222E-2</v>
      </c>
      <c r="N12" s="284"/>
      <c r="O12" s="2" t="str">
        <f t="shared" si="6"/>
        <v>All other heart and circulatory diseases 3.1%</v>
      </c>
      <c r="P12" s="59">
        <f>SUM(P13:P14)</f>
        <v>7785</v>
      </c>
      <c r="Q12" s="191">
        <f t="shared" si="7"/>
        <v>3.0684760887473444E-2</v>
      </c>
      <c r="R12" s="284"/>
      <c r="S12" s="2" t="str">
        <f t="shared" si="8"/>
        <v>All other heart and circulatory diseases 4%</v>
      </c>
      <c r="T12" s="59">
        <f>SUM(T13:T14)</f>
        <v>335507</v>
      </c>
      <c r="U12" s="191">
        <f t="shared" si="9"/>
        <v>3.9570836984173054E-2</v>
      </c>
    </row>
    <row r="13" spans="1:21" x14ac:dyDescent="0.3">
      <c r="A13" s="2" t="s">
        <v>91</v>
      </c>
      <c r="B13" s="2" t="s">
        <v>82</v>
      </c>
      <c r="C13" s="2" t="str">
        <f t="shared" si="0"/>
        <v>Other cardiovascular diseases 3.5%</v>
      </c>
      <c r="D13" s="59">
        <f>VLOOKUP($A13,'2.3'!$A$7:$M$20,D$3,FALSE)</f>
        <v>257800</v>
      </c>
      <c r="E13" s="191">
        <f t="shared" si="1"/>
        <v>3.521630845661318E-2</v>
      </c>
      <c r="F13" s="41"/>
      <c r="G13" s="2" t="str">
        <f t="shared" si="2"/>
        <v>Other cardiovascular diseases 4.1%</v>
      </c>
      <c r="H13" s="59">
        <f>VLOOKUP($A13,'2.3'!$A$7:$M$20,H$3,FALSE)</f>
        <v>25157</v>
      </c>
      <c r="I13" s="191">
        <f t="shared" si="3"/>
        <v>4.1292633244533736E-2</v>
      </c>
      <c r="J13" s="41"/>
      <c r="K13" s="2" t="str">
        <f t="shared" si="4"/>
        <v>Other cardiovascular diseases 3.9%</v>
      </c>
      <c r="L13" s="59">
        <f>VLOOKUP($A13,'2.3'!$A$7:$M$20,L$3,FALSE)</f>
        <v>11539</v>
      </c>
      <c r="M13" s="191">
        <f t="shared" si="5"/>
        <v>3.9085443305953087E-2</v>
      </c>
      <c r="N13" s="255"/>
      <c r="O13" s="2" t="str">
        <f t="shared" si="6"/>
        <v>Other cardiovascular diseases 2.8%</v>
      </c>
      <c r="P13" s="59">
        <f>VLOOKUP($A13,'2.3'!$A$7:$M$20,P$3,FALSE)</f>
        <v>7197</v>
      </c>
      <c r="Q13" s="191">
        <f t="shared" si="7"/>
        <v>2.8367145036242308E-2</v>
      </c>
      <c r="R13" s="255"/>
      <c r="S13" s="2" t="str">
        <f t="shared" si="8"/>
        <v>Other cardiovascular diseases 3.6%</v>
      </c>
      <c r="T13" s="59">
        <f>VLOOKUP($A13,'2.3'!$A$7:$M$20,T$3,FALSE)</f>
        <v>301693</v>
      </c>
      <c r="U13" s="191">
        <f t="shared" si="9"/>
        <v>3.5582698788001806E-2</v>
      </c>
    </row>
    <row r="14" spans="1:21" ht="17.25" thickBot="1" x14ac:dyDescent="0.35">
      <c r="A14" s="272"/>
      <c r="B14" s="272" t="s">
        <v>284</v>
      </c>
      <c r="C14" s="272" t="str">
        <f t="shared" si="0"/>
        <v>Other heart and circulatory diseases 0.4%</v>
      </c>
      <c r="D14" s="273">
        <f>SUM(D15:D19)</f>
        <v>29220</v>
      </c>
      <c r="E14" s="274">
        <f t="shared" si="1"/>
        <v>3.9915459003189956E-3</v>
      </c>
      <c r="F14" s="275"/>
      <c r="G14" s="272" t="str">
        <f t="shared" si="2"/>
        <v>Other heart and circulatory diseases 0.5%</v>
      </c>
      <c r="H14" s="273">
        <f>SUM(H15:H19)</f>
        <v>2793</v>
      </c>
      <c r="I14" s="274">
        <f t="shared" si="3"/>
        <v>4.5844228108273136E-3</v>
      </c>
      <c r="J14" s="275"/>
      <c r="K14" s="272" t="str">
        <f t="shared" si="4"/>
        <v>Other heart and circulatory diseases 0.4%</v>
      </c>
      <c r="L14" s="273">
        <f>SUM(L15:L19)</f>
        <v>1213</v>
      </c>
      <c r="M14" s="274">
        <f t="shared" si="5"/>
        <v>4.1087306291811331E-3</v>
      </c>
      <c r="N14" s="276"/>
      <c r="O14" s="272" t="str">
        <f t="shared" si="6"/>
        <v>Other heart and circulatory diseases 0.2%</v>
      </c>
      <c r="P14" s="273">
        <f>SUM(P15:P19)</f>
        <v>588</v>
      </c>
      <c r="Q14" s="274">
        <f t="shared" si="7"/>
        <v>2.3176158512311349E-3</v>
      </c>
      <c r="R14" s="276"/>
      <c r="S14" s="272" t="str">
        <f t="shared" si="8"/>
        <v>Other heart and circulatory diseases 0.4%</v>
      </c>
      <c r="T14" s="273">
        <f>SUM(T15:T19)</f>
        <v>33814</v>
      </c>
      <c r="U14" s="274">
        <f t="shared" si="9"/>
        <v>3.9881381961712507E-3</v>
      </c>
    </row>
    <row r="15" spans="1:21" ht="17.25" thickTop="1" x14ac:dyDescent="0.3">
      <c r="A15" s="263" t="s">
        <v>264</v>
      </c>
      <c r="B15" s="263" t="s">
        <v>268</v>
      </c>
      <c r="C15" s="263" t="str">
        <f t="shared" si="0"/>
        <v>Malignant neoplasm: Heart 0%</v>
      </c>
      <c r="D15" s="264">
        <f>VLOOKUP($A15,'2.3'!$A$7:$M$20,D$3,FALSE)</f>
        <v>72</v>
      </c>
      <c r="E15" s="265">
        <f t="shared" si="1"/>
        <v>9.8354313765560477E-6</v>
      </c>
      <c r="F15" s="266"/>
      <c r="G15" s="263" t="str">
        <f t="shared" si="2"/>
        <v>Malignant neoplasm: Heart 0%</v>
      </c>
      <c r="H15" s="264">
        <f>VLOOKUP($A15,'2.3'!$A$7:$M$20,H$3,FALSE)</f>
        <v>0</v>
      </c>
      <c r="I15" s="265">
        <f t="shared" si="3"/>
        <v>0</v>
      </c>
      <c r="J15" s="266"/>
      <c r="K15" s="263" t="str">
        <f t="shared" si="4"/>
        <v>Malignant neoplasm: Heart 0%</v>
      </c>
      <c r="L15" s="264">
        <f>VLOOKUP($A15,'2.3'!$A$7:$M$20,L$3,FALSE)</f>
        <v>0</v>
      </c>
      <c r="M15" s="265">
        <f t="shared" si="5"/>
        <v>0</v>
      </c>
      <c r="N15" s="267"/>
      <c r="O15" s="263" t="str">
        <f t="shared" si="6"/>
        <v>Malignant neoplasm: Heart 0%</v>
      </c>
      <c r="P15" s="264">
        <f>VLOOKUP($A15,'2.3'!$A$7:$M$20,P$3,FALSE)</f>
        <v>0</v>
      </c>
      <c r="Q15" s="265">
        <f t="shared" si="7"/>
        <v>0</v>
      </c>
      <c r="R15" s="267"/>
      <c r="S15" s="263" t="str">
        <f t="shared" si="8"/>
        <v>Malignant neoplasm: Heart 0%</v>
      </c>
      <c r="T15" s="264">
        <f>VLOOKUP($A15,'2.3'!$A$7:$M$20,T$3,FALSE)</f>
        <v>72</v>
      </c>
      <c r="U15" s="265">
        <f t="shared" si="9"/>
        <v>8.4919249460084589E-6</v>
      </c>
    </row>
    <row r="16" spans="1:21" x14ac:dyDescent="0.3">
      <c r="A16" s="263" t="s">
        <v>177</v>
      </c>
      <c r="B16" s="263" t="s">
        <v>178</v>
      </c>
      <c r="C16" s="263" t="str">
        <f t="shared" si="0"/>
        <v>Vascular dementia 0%</v>
      </c>
      <c r="D16" s="264">
        <f>VLOOKUP($A16,'2.3'!$A$7:$M$20,D$3,FALSE)</f>
        <v>3262</v>
      </c>
      <c r="E16" s="265">
        <f t="shared" si="1"/>
        <v>4.4559968264341426E-4</v>
      </c>
      <c r="F16" s="266"/>
      <c r="G16" s="263" t="str">
        <f t="shared" si="2"/>
        <v>Vascular dementia 0%</v>
      </c>
      <c r="H16" s="264">
        <f>VLOOKUP($A16,'2.3'!$A$7:$M$20,H$3,FALSE)</f>
        <v>264</v>
      </c>
      <c r="I16" s="265">
        <f t="shared" si="3"/>
        <v>4.3332890156047647E-4</v>
      </c>
      <c r="J16" s="266"/>
      <c r="K16" s="263" t="str">
        <f t="shared" si="4"/>
        <v>Vascular dementia 0.1%</v>
      </c>
      <c r="L16" s="264">
        <f>VLOOKUP($A16,'2.3'!$A$7:$M$20,L$3,FALSE)</f>
        <v>346</v>
      </c>
      <c r="M16" s="265">
        <f t="shared" si="5"/>
        <v>1.1719874671860446E-3</v>
      </c>
      <c r="N16" s="267"/>
      <c r="O16" s="263" t="str">
        <f t="shared" si="6"/>
        <v>Vascular dementia 0%</v>
      </c>
      <c r="P16" s="264">
        <f>VLOOKUP($A16,'2.3'!$A$7:$M$20,P$3,FALSE)</f>
        <v>68</v>
      </c>
      <c r="Q16" s="265">
        <f t="shared" si="7"/>
        <v>2.6802360184305639E-4</v>
      </c>
      <c r="R16" s="267"/>
      <c r="S16" s="263" t="str">
        <f t="shared" si="8"/>
        <v>Vascular dementia 0%</v>
      </c>
      <c r="T16" s="264">
        <f>VLOOKUP($A16,'2.3'!$A$7:$M$20,T$3,FALSE)</f>
        <v>3940</v>
      </c>
      <c r="U16" s="265">
        <f t="shared" si="9"/>
        <v>4.6469700398990734E-4</v>
      </c>
    </row>
    <row r="17" spans="1:21" x14ac:dyDescent="0.3">
      <c r="A17" s="263" t="s">
        <v>265</v>
      </c>
      <c r="B17" s="263" t="s">
        <v>269</v>
      </c>
      <c r="C17" s="263" t="str">
        <f t="shared" si="0"/>
        <v>Transient cerebral ischaemic attacks and related syndromes 0.2%</v>
      </c>
      <c r="D17" s="264">
        <f>VLOOKUP($A17,'2.3'!$A$7:$M$20,D$3,FALSE)</f>
        <v>13170</v>
      </c>
      <c r="E17" s="265">
        <f t="shared" si="1"/>
        <v>1.7990643226283769E-3</v>
      </c>
      <c r="F17" s="266"/>
      <c r="G17" s="263" t="str">
        <f t="shared" si="2"/>
        <v>Transient cerebral ischaemic attacks and related syndromes 0.3%</v>
      </c>
      <c r="H17" s="264">
        <f>VLOOKUP($A17,'2.3'!$A$7:$M$20,H$3,FALSE)</f>
        <v>1848</v>
      </c>
      <c r="I17" s="265">
        <f t="shared" si="3"/>
        <v>3.0333023109233351E-3</v>
      </c>
      <c r="J17" s="266"/>
      <c r="K17" s="263" t="str">
        <f t="shared" si="4"/>
        <v>Transient cerebral ischaemic attacks and related syndromes 0.2%</v>
      </c>
      <c r="L17" s="264">
        <f>VLOOKUP($A17,'2.3'!$A$7:$M$20,L$3,FALSE)</f>
        <v>698</v>
      </c>
      <c r="M17" s="265">
        <f t="shared" si="5"/>
        <v>2.3642984164620206E-3</v>
      </c>
      <c r="N17" s="267"/>
      <c r="O17" s="263" t="str">
        <f t="shared" si="6"/>
        <v>Transient cerebral ischaemic attacks and related syndromes 0.1%</v>
      </c>
      <c r="P17" s="264">
        <f>VLOOKUP($A17,'2.3'!$A$7:$M$20,P$3,FALSE)</f>
        <v>130</v>
      </c>
      <c r="Q17" s="265">
        <f t="shared" si="7"/>
        <v>5.1239806234701965E-4</v>
      </c>
      <c r="R17" s="267"/>
      <c r="S17" s="263" t="str">
        <f t="shared" si="8"/>
        <v>Transient cerebral ischaemic attacks and related syndromes 0.2%</v>
      </c>
      <c r="T17" s="264">
        <f>VLOOKUP($A17,'2.3'!$A$7:$M$20,T$3,FALSE)</f>
        <v>15846</v>
      </c>
      <c r="U17" s="265">
        <f t="shared" si="9"/>
        <v>1.8689311485340283E-3</v>
      </c>
    </row>
    <row r="18" spans="1:21" x14ac:dyDescent="0.3">
      <c r="A18" s="263" t="s">
        <v>266</v>
      </c>
      <c r="B18" s="263" t="s">
        <v>270</v>
      </c>
      <c r="C18" s="263" t="str">
        <f t="shared" si="0"/>
        <v>Cardiovascular disorders originating in the perinatal period 0%</v>
      </c>
      <c r="D18" s="264">
        <f>VLOOKUP($A18,'2.3'!$A$7:$M$20,D$3,FALSE)</f>
        <v>2319</v>
      </c>
      <c r="E18" s="265">
        <f t="shared" si="1"/>
        <v>3.1678285225324269E-4</v>
      </c>
      <c r="F18" s="266"/>
      <c r="G18" s="263" t="str">
        <f t="shared" si="2"/>
        <v>Cardiovascular disorders originating in the perinatal period 0%</v>
      </c>
      <c r="H18" s="264">
        <f>VLOOKUP($A18,'2.3'!$A$7:$M$20,H$3,FALSE)</f>
        <v>0</v>
      </c>
      <c r="I18" s="265">
        <f t="shared" si="3"/>
        <v>0</v>
      </c>
      <c r="J18" s="266"/>
      <c r="K18" s="263" t="str">
        <f t="shared" si="4"/>
        <v>Cardiovascular disorders originating in the perinatal period 0%</v>
      </c>
      <c r="L18" s="264">
        <f>VLOOKUP($A18,'2.3'!$A$7:$M$20,L$3,FALSE)</f>
        <v>26</v>
      </c>
      <c r="M18" s="265">
        <f t="shared" si="5"/>
        <v>8.8068422389702775E-5</v>
      </c>
      <c r="N18" s="267"/>
      <c r="O18" s="263" t="str">
        <f t="shared" si="6"/>
        <v>Cardiovascular disorders originating in the perinatal period 0%</v>
      </c>
      <c r="P18" s="264">
        <f>VLOOKUP($A18,'2.3'!$A$7:$M$20,P$3,FALSE)</f>
        <v>94</v>
      </c>
      <c r="Q18" s="265">
        <f t="shared" si="7"/>
        <v>3.7050321431246036E-4</v>
      </c>
      <c r="R18" s="267"/>
      <c r="S18" s="263" t="str">
        <f t="shared" si="8"/>
        <v>Cardiovascular disorders originating in the perinatal period 0%</v>
      </c>
      <c r="T18" s="264">
        <f>VLOOKUP($A18,'2.3'!$A$7:$M$20,T$3,FALSE)</f>
        <v>2439</v>
      </c>
      <c r="U18" s="265">
        <f t="shared" si="9"/>
        <v>2.8766395754603656E-4</v>
      </c>
    </row>
    <row r="19" spans="1:21" ht="17.25" thickBot="1" x14ac:dyDescent="0.35">
      <c r="A19" s="277" t="s">
        <v>175</v>
      </c>
      <c r="B19" s="277" t="s">
        <v>176</v>
      </c>
      <c r="C19" s="277" t="str">
        <f t="shared" si="0"/>
        <v>Congenital malformations of the circulatory system 0.1%</v>
      </c>
      <c r="D19" s="278">
        <f>VLOOKUP($A19,'2.3'!$A$7:$M$20,D$3,FALSE)</f>
        <v>10397</v>
      </c>
      <c r="E19" s="279">
        <f t="shared" si="1"/>
        <v>1.4202636114174058E-3</v>
      </c>
      <c r="F19" s="280"/>
      <c r="G19" s="277" t="str">
        <f t="shared" si="2"/>
        <v>Congenital malformations of the circulatory system 0.1%</v>
      </c>
      <c r="H19" s="278">
        <f>VLOOKUP($A19,'2.3'!$A$7:$M$20,H$3,FALSE)</f>
        <v>681</v>
      </c>
      <c r="I19" s="279">
        <f t="shared" si="3"/>
        <v>1.1177915983435018E-3</v>
      </c>
      <c r="J19" s="280"/>
      <c r="K19" s="277" t="str">
        <f t="shared" si="4"/>
        <v>Congenital malformations of the circulatory system 0%</v>
      </c>
      <c r="L19" s="278">
        <f>VLOOKUP($A19,'2.3'!$A$7:$M$20,L$3,FALSE)</f>
        <v>143</v>
      </c>
      <c r="M19" s="279">
        <f t="shared" si="5"/>
        <v>4.8437632314336521E-4</v>
      </c>
      <c r="N19" s="281"/>
      <c r="O19" s="277" t="str">
        <f t="shared" si="6"/>
        <v>Congenital malformations of the circulatory system 0.1%</v>
      </c>
      <c r="P19" s="278">
        <f>VLOOKUP($A19,'2.3'!$A$7:$M$20,P$3,FALSE)</f>
        <v>296</v>
      </c>
      <c r="Q19" s="279">
        <f t="shared" si="7"/>
        <v>1.1666909727285986E-3</v>
      </c>
      <c r="R19" s="281"/>
      <c r="S19" s="277" t="str">
        <f t="shared" si="8"/>
        <v>Congenital malformations of the circulatory system 0.1%</v>
      </c>
      <c r="T19" s="278">
        <f>VLOOKUP($A19,'2.3'!$A$7:$M$20,T$3,FALSE)</f>
        <v>11517</v>
      </c>
      <c r="U19" s="279">
        <f t="shared" si="9"/>
        <v>1.3583541611552697E-3</v>
      </c>
    </row>
    <row r="20" spans="1:21" ht="17.25" thickTop="1" x14ac:dyDescent="0.3">
      <c r="A20" s="2" t="s">
        <v>179</v>
      </c>
      <c r="B20" s="2" t="s">
        <v>92</v>
      </c>
      <c r="C20" s="2" t="e">
        <f t="shared" si="0"/>
        <v>#N/A</v>
      </c>
      <c r="D20" s="59" t="e">
        <f>VLOOKUP($A20,'2.3'!$A$7:$M$20,D$3,FALSE)</f>
        <v>#N/A</v>
      </c>
      <c r="E20" s="191" t="e">
        <f t="shared" si="1"/>
        <v>#N/A</v>
      </c>
      <c r="F20" s="41"/>
      <c r="G20" s="2" t="e">
        <f t="shared" si="2"/>
        <v>#N/A</v>
      </c>
      <c r="H20" s="59" t="e">
        <f>VLOOKUP($A20,'2.3'!$A$7:$M$20,H$3,FALSE)</f>
        <v>#N/A</v>
      </c>
      <c r="I20" s="191" t="e">
        <f t="shared" si="3"/>
        <v>#N/A</v>
      </c>
      <c r="J20" s="41"/>
      <c r="K20" s="2" t="e">
        <f t="shared" si="4"/>
        <v>#N/A</v>
      </c>
      <c r="L20" s="59" t="e">
        <f>VLOOKUP($A20,'2.3'!$A$7:$M$20,L$3,FALSE)</f>
        <v>#N/A</v>
      </c>
      <c r="M20" s="191" t="e">
        <f t="shared" si="5"/>
        <v>#N/A</v>
      </c>
      <c r="N20" s="255"/>
      <c r="O20" s="2" t="e">
        <f t="shared" si="6"/>
        <v>#N/A</v>
      </c>
      <c r="P20" s="59" t="e">
        <f>VLOOKUP($A20,'2.3'!$A$7:$M$20,P$3,FALSE)</f>
        <v>#N/A</v>
      </c>
      <c r="Q20" s="191" t="e">
        <f t="shared" si="7"/>
        <v>#N/A</v>
      </c>
      <c r="R20" s="255"/>
      <c r="S20" s="2" t="e">
        <f t="shared" si="8"/>
        <v>#N/A</v>
      </c>
      <c r="T20" s="59" t="e">
        <f>VLOOKUP($A20,'2.3'!$A$7:$M$20,T$3,FALSE)</f>
        <v>#N/A</v>
      </c>
      <c r="U20" s="191" t="e">
        <f t="shared" si="9"/>
        <v>#N/A</v>
      </c>
    </row>
    <row r="21" spans="1:21" x14ac:dyDescent="0.3">
      <c r="A21" s="2" t="s">
        <v>180</v>
      </c>
      <c r="B21" s="2" t="s">
        <v>181</v>
      </c>
      <c r="C21" s="2" t="e">
        <f t="shared" si="0"/>
        <v>#N/A</v>
      </c>
      <c r="D21" s="59" t="e">
        <f>VLOOKUP($A21,'2.3'!$A$7:$M$20,D$3,FALSE)</f>
        <v>#N/A</v>
      </c>
      <c r="E21" s="191" t="e">
        <f t="shared" si="1"/>
        <v>#N/A</v>
      </c>
      <c r="F21" s="41"/>
      <c r="G21" s="2" t="e">
        <f t="shared" si="2"/>
        <v>#N/A</v>
      </c>
      <c r="H21" s="59" t="e">
        <f>VLOOKUP($A21,'2.3'!$A$7:$M$20,H$3,FALSE)</f>
        <v>#N/A</v>
      </c>
      <c r="I21" s="191" t="e">
        <f t="shared" si="3"/>
        <v>#N/A</v>
      </c>
      <c r="J21" s="41"/>
      <c r="K21" s="2" t="e">
        <f t="shared" si="4"/>
        <v>#N/A</v>
      </c>
      <c r="L21" s="59" t="e">
        <f>VLOOKUP($A21,'2.3'!$A$7:$M$20,L$3,FALSE)</f>
        <v>#N/A</v>
      </c>
      <c r="M21" s="191" t="e">
        <f t="shared" si="5"/>
        <v>#N/A</v>
      </c>
      <c r="N21" s="255"/>
      <c r="O21" s="2" t="e">
        <f t="shared" si="6"/>
        <v>#N/A</v>
      </c>
      <c r="P21" s="59" t="e">
        <f>VLOOKUP($A21,'2.3'!$A$7:$M$20,P$3,FALSE)</f>
        <v>#N/A</v>
      </c>
      <c r="Q21" s="191" t="e">
        <f t="shared" si="7"/>
        <v>#N/A</v>
      </c>
      <c r="R21" s="255"/>
      <c r="S21" s="2" t="e">
        <f t="shared" si="8"/>
        <v>#N/A</v>
      </c>
      <c r="T21" s="59" t="e">
        <f>VLOOKUP($A21,'2.3'!$A$7:$M$20,T$3,FALSE)</f>
        <v>#N/A</v>
      </c>
      <c r="U21" s="191" t="e">
        <f t="shared" si="9"/>
        <v>#N/A</v>
      </c>
    </row>
    <row r="22" spans="1:21" x14ac:dyDescent="0.3">
      <c r="A22" s="2" t="s">
        <v>75</v>
      </c>
      <c r="B22" s="2" t="s">
        <v>83</v>
      </c>
      <c r="C22" s="2" t="e">
        <f>CONCATENATE($B22," ",ROUND(E22*100,1),"%")</f>
        <v>#N/A</v>
      </c>
      <c r="D22" s="59" t="e">
        <f>VLOOKUP($A22,'2.3'!$A$7:$M$20,D$3,FALSE)</f>
        <v>#N/A</v>
      </c>
      <c r="E22" s="191" t="e">
        <f t="shared" si="1"/>
        <v>#N/A</v>
      </c>
      <c r="F22" s="41"/>
      <c r="G22" s="2" t="e">
        <f>CONCATENATE($B22," ",ROUND(I22*100,1),"%")</f>
        <v>#N/A</v>
      </c>
      <c r="H22" s="59" t="e">
        <f>VLOOKUP($A22,'2.3'!$A$7:$M$20,H$3,FALSE)</f>
        <v>#N/A</v>
      </c>
      <c r="I22" s="191" t="e">
        <f t="shared" si="3"/>
        <v>#N/A</v>
      </c>
      <c r="J22" s="41"/>
      <c r="K22" s="2" t="e">
        <f>CONCATENATE($B22," ",ROUND(M22*100,1),"%")</f>
        <v>#N/A</v>
      </c>
      <c r="L22" s="59" t="e">
        <f>VLOOKUP($A22,'2.3'!$A$7:$M$20,L$3,FALSE)</f>
        <v>#N/A</v>
      </c>
      <c r="M22" s="191" t="e">
        <f t="shared" si="5"/>
        <v>#N/A</v>
      </c>
      <c r="N22" s="255"/>
      <c r="O22" s="2" t="e">
        <f>CONCATENATE($B22," ",ROUND(Q22*100,1),"%")</f>
        <v>#N/A</v>
      </c>
      <c r="P22" s="59" t="e">
        <f>VLOOKUP($A22,'2.3'!$A$7:$M$20,P$3,FALSE)</f>
        <v>#N/A</v>
      </c>
      <c r="Q22" s="191" t="e">
        <f t="shared" si="7"/>
        <v>#N/A</v>
      </c>
      <c r="R22" s="255"/>
      <c r="S22" s="2" t="e">
        <f>CONCATENATE($B22," ",ROUND(U22*100,1),"%")</f>
        <v>#N/A</v>
      </c>
      <c r="T22" s="59" t="e">
        <f>VLOOKUP($A22,'2.3'!$A$7:$M$20,T$3,FALSE)</f>
        <v>#N/A</v>
      </c>
      <c r="U22" s="191" t="e">
        <f t="shared" si="9"/>
        <v>#N/A</v>
      </c>
    </row>
    <row r="23" spans="1:21" x14ac:dyDescent="0.3">
      <c r="A23" s="2" t="s">
        <v>76</v>
      </c>
      <c r="B23" s="2" t="s">
        <v>84</v>
      </c>
      <c r="C23" s="2" t="e">
        <f>CONCATENATE($B23," ",ROUND(E23*100,1),"%")</f>
        <v>#N/A</v>
      </c>
      <c r="D23" s="59" t="e">
        <f>VLOOKUP($A23,'2.3'!$A$7:$M$20,D$3,FALSE)</f>
        <v>#N/A</v>
      </c>
      <c r="E23" s="191" t="e">
        <f t="shared" si="1"/>
        <v>#N/A</v>
      </c>
      <c r="F23" s="41"/>
      <c r="G23" s="2" t="e">
        <f t="shared" ref="G23:G28" si="10">CONCATENATE($B23," ",ROUND(I23*100,0),"%")</f>
        <v>#N/A</v>
      </c>
      <c r="H23" s="59" t="e">
        <f>VLOOKUP($A23,'2.3'!$A$7:$M$20,H$3,FALSE)</f>
        <v>#N/A</v>
      </c>
      <c r="I23" s="191" t="e">
        <f t="shared" si="3"/>
        <v>#N/A</v>
      </c>
      <c r="J23" s="41"/>
      <c r="K23" s="2" t="e">
        <f t="shared" ref="K23:K28" si="11">CONCATENATE($B23," ",ROUND(M23*100,0),"%")</f>
        <v>#N/A</v>
      </c>
      <c r="L23" s="59" t="e">
        <f>VLOOKUP($A23,'2.3'!$A$7:$M$20,L$3,FALSE)</f>
        <v>#N/A</v>
      </c>
      <c r="M23" s="191" t="e">
        <f>ROUND((L23/L$6),2)</f>
        <v>#N/A</v>
      </c>
      <c r="N23" s="255"/>
      <c r="O23" s="2" t="e">
        <f>CONCATENATE($B23," ",ROUND(Q23*100,1),"%")</f>
        <v>#N/A</v>
      </c>
      <c r="P23" s="59" t="e">
        <f>VLOOKUP($A23,'2.3'!$A$7:$M$20,P$3,FALSE)</f>
        <v>#N/A</v>
      </c>
      <c r="Q23" s="191" t="e">
        <f t="shared" si="7"/>
        <v>#N/A</v>
      </c>
      <c r="R23" s="255"/>
      <c r="S23" s="2" t="e">
        <f>CONCATENATE($B23," ",ROUND(U23*100,1),"%")</f>
        <v>#N/A</v>
      </c>
      <c r="T23" s="59" t="e">
        <f>VLOOKUP($A23,'2.3'!$A$7:$M$20,T$3,FALSE)</f>
        <v>#N/A</v>
      </c>
      <c r="U23" s="191" t="e">
        <f t="shared" si="9"/>
        <v>#N/A</v>
      </c>
    </row>
    <row r="24" spans="1:21" x14ac:dyDescent="0.3">
      <c r="A24" s="2" t="s">
        <v>80</v>
      </c>
      <c r="B24" s="2" t="s">
        <v>85</v>
      </c>
      <c r="C24" s="2" t="e">
        <f t="shared" ref="C24:C28" si="12">CONCATENATE($B24," ",ROUND(E24*100,0),"%")</f>
        <v>#N/A</v>
      </c>
      <c r="D24" s="59" t="e">
        <f>VLOOKUP($A24,'2.3'!$A$7:$M$20,D$3,FALSE)</f>
        <v>#N/A</v>
      </c>
      <c r="E24" s="191" t="e">
        <f>ROUND((D24/D$6),2)</f>
        <v>#N/A</v>
      </c>
      <c r="F24" s="41"/>
      <c r="G24" s="2" t="e">
        <f t="shared" si="10"/>
        <v>#N/A</v>
      </c>
      <c r="H24" s="59" t="e">
        <f>VLOOKUP($A24,'2.3'!$A$7:$M$20,H$3,FALSE)</f>
        <v>#N/A</v>
      </c>
      <c r="I24" s="191" t="e">
        <f>ROUND((H24/H$6),2)</f>
        <v>#N/A</v>
      </c>
      <c r="J24" s="41"/>
      <c r="K24" s="2" t="e">
        <f>CONCATENATE($B24," ",ROUND(M24*100,1),"%")</f>
        <v>#N/A</v>
      </c>
      <c r="L24" s="59" t="e">
        <f>VLOOKUP($A24,'2.3'!$A$7:$M$20,L$3,FALSE)</f>
        <v>#N/A</v>
      </c>
      <c r="M24" s="191" t="e">
        <f t="shared" si="5"/>
        <v>#N/A</v>
      </c>
      <c r="N24" s="255"/>
      <c r="O24" s="2" t="e">
        <f t="shared" ref="O24:O28" si="13">CONCATENATE($B24," ",ROUND(Q24*100,0),"%")</f>
        <v>#N/A</v>
      </c>
      <c r="P24" s="59" t="e">
        <f>VLOOKUP($A24,'2.3'!$A$7:$M$20,P$3,FALSE)</f>
        <v>#N/A</v>
      </c>
      <c r="Q24" s="191" t="e">
        <f>ROUND((P24/P$6),2)</f>
        <v>#N/A</v>
      </c>
      <c r="R24" s="255"/>
      <c r="S24" s="2" t="e">
        <f t="shared" ref="S24:S28" si="14">CONCATENATE($B24," ",ROUND(U24*100,0),"%")</f>
        <v>#N/A</v>
      </c>
      <c r="T24" s="59" t="e">
        <f>VLOOKUP($A24,'2.3'!$A$7:$M$20,T$3,FALSE)</f>
        <v>#N/A</v>
      </c>
      <c r="U24" s="191" t="e">
        <f>ROUND((T24/T$6),2)</f>
        <v>#N/A</v>
      </c>
    </row>
    <row r="25" spans="1:21" x14ac:dyDescent="0.3">
      <c r="A25" s="2" t="s">
        <v>77</v>
      </c>
      <c r="B25" s="2" t="s">
        <v>86</v>
      </c>
      <c r="C25" s="2" t="e">
        <f t="shared" si="12"/>
        <v>#N/A</v>
      </c>
      <c r="D25" s="59" t="e">
        <f>VLOOKUP($A25,'2.3'!$A$7:$M$20,D$3,FALSE)</f>
        <v>#N/A</v>
      </c>
      <c r="E25" s="191" t="e">
        <f>ROUND((D25/D$6),2)</f>
        <v>#N/A</v>
      </c>
      <c r="F25" s="41"/>
      <c r="G25" s="2" t="e">
        <f t="shared" si="10"/>
        <v>#N/A</v>
      </c>
      <c r="H25" s="59" t="e">
        <f>VLOOKUP($A25,'2.3'!$A$7:$M$20,H$3,FALSE)</f>
        <v>#N/A</v>
      </c>
      <c r="I25" s="191" t="e">
        <f>ROUND((H25/H$6),2)</f>
        <v>#N/A</v>
      </c>
      <c r="J25" s="41"/>
      <c r="K25" s="2" t="e">
        <f t="shared" si="11"/>
        <v>#N/A</v>
      </c>
      <c r="L25" s="59" t="e">
        <f>VLOOKUP($A25,'2.3'!$A$7:$M$20,L$3,FALSE)</f>
        <v>#N/A</v>
      </c>
      <c r="M25" s="191" t="e">
        <f>ROUND((L25/L$6),2)</f>
        <v>#N/A</v>
      </c>
      <c r="N25" s="255"/>
      <c r="O25" s="2" t="e">
        <f t="shared" si="13"/>
        <v>#N/A</v>
      </c>
      <c r="P25" s="59" t="e">
        <f>VLOOKUP($A25,'2.3'!$A$7:$M$20,P$3,FALSE)</f>
        <v>#N/A</v>
      </c>
      <c r="Q25" s="191" t="e">
        <f>ROUND((P25/P$6),2)</f>
        <v>#N/A</v>
      </c>
      <c r="R25" s="255"/>
      <c r="S25" s="2" t="e">
        <f t="shared" si="14"/>
        <v>#N/A</v>
      </c>
      <c r="T25" s="59" t="e">
        <f>VLOOKUP($A25,'2.3'!$A$7:$M$20,T$3,FALSE)</f>
        <v>#N/A</v>
      </c>
      <c r="U25" s="191" t="e">
        <f>ROUND((T25/T$6),2)</f>
        <v>#N/A</v>
      </c>
    </row>
    <row r="26" spans="1:21" x14ac:dyDescent="0.3">
      <c r="A26" s="2" t="s">
        <v>78</v>
      </c>
      <c r="B26" s="2" t="s">
        <v>87</v>
      </c>
      <c r="C26" s="2" t="e">
        <f>CONCATENATE($B26," ",ROUND(E26*100,1),"%")</f>
        <v>#N/A</v>
      </c>
      <c r="D26" s="59" t="e">
        <f>VLOOKUP($A26,'2.3'!$A$7:$M$20,D$3,FALSE)</f>
        <v>#N/A</v>
      </c>
      <c r="E26" s="191" t="e">
        <f t="shared" si="1"/>
        <v>#N/A</v>
      </c>
      <c r="F26" s="41"/>
      <c r="G26" s="2" t="e">
        <f>CONCATENATE($B26," ",ROUND(I26*100,1),"%")</f>
        <v>#N/A</v>
      </c>
      <c r="H26" s="59" t="e">
        <f>VLOOKUP($A26,'2.3'!$A$7:$M$20,H$3,FALSE)</f>
        <v>#N/A</v>
      </c>
      <c r="I26" s="191" t="e">
        <f t="shared" si="3"/>
        <v>#N/A</v>
      </c>
      <c r="J26" s="41"/>
      <c r="K26" s="2" t="e">
        <f>CONCATENATE($B26," ",ROUND(M26*100,1),"%")</f>
        <v>#N/A</v>
      </c>
      <c r="L26" s="59" t="e">
        <f>VLOOKUP($A26,'2.3'!$A$7:$M$20,L$3,FALSE)</f>
        <v>#N/A</v>
      </c>
      <c r="M26" s="191" t="e">
        <f t="shared" si="5"/>
        <v>#N/A</v>
      </c>
      <c r="N26" s="255"/>
      <c r="O26" s="2" t="e">
        <f t="shared" si="13"/>
        <v>#N/A</v>
      </c>
      <c r="P26" s="59" t="e">
        <f>VLOOKUP($A26,'2.3'!$A$7:$M$20,P$3,FALSE)</f>
        <v>#N/A</v>
      </c>
      <c r="Q26" s="191" t="e">
        <f>ROUND((P26/P$6),2)</f>
        <v>#N/A</v>
      </c>
      <c r="R26" s="255"/>
      <c r="S26" s="2" t="e">
        <f>CONCATENATE($B26," ",ROUND(U26*100,1),"%")</f>
        <v>#N/A</v>
      </c>
      <c r="T26" s="59" t="e">
        <f>VLOOKUP($A26,'2.3'!$A$7:$M$20,T$3,FALSE)</f>
        <v>#N/A</v>
      </c>
      <c r="U26" s="191" t="e">
        <f t="shared" si="9"/>
        <v>#N/A</v>
      </c>
    </row>
    <row r="27" spans="1:21" x14ac:dyDescent="0.3">
      <c r="A27" s="2" t="s">
        <v>79</v>
      </c>
      <c r="B27" s="2" t="s">
        <v>88</v>
      </c>
      <c r="C27" s="2" t="e">
        <f>CONCATENATE($B27," ",ROUND(E27*100,1),"%")</f>
        <v>#N/A</v>
      </c>
      <c r="D27" s="59" t="e">
        <f>VLOOKUP($A27,'2.3'!$A$7:$M$20,D$3,FALSE)</f>
        <v>#N/A</v>
      </c>
      <c r="E27" s="191" t="e">
        <f t="shared" si="1"/>
        <v>#N/A</v>
      </c>
      <c r="F27" s="41"/>
      <c r="G27" s="2" t="e">
        <f>CONCATENATE($B27," ",ROUND(I27*100,1),"%")</f>
        <v>#N/A</v>
      </c>
      <c r="H27" s="59" t="e">
        <f>VLOOKUP($A27,'2.3'!$A$7:$M$20,H$3,FALSE)</f>
        <v>#N/A</v>
      </c>
      <c r="I27" s="191" t="e">
        <f t="shared" si="3"/>
        <v>#N/A</v>
      </c>
      <c r="J27" s="41"/>
      <c r="K27" s="2" t="e">
        <f>CONCATENATE($B27," ",ROUND(M27*100,1),"%")</f>
        <v>#N/A</v>
      </c>
      <c r="L27" s="59" t="e">
        <f>VLOOKUP($A27,'2.3'!$A$7:$M$20,L$3,FALSE)</f>
        <v>#N/A</v>
      </c>
      <c r="M27" s="191" t="e">
        <f t="shared" si="5"/>
        <v>#N/A</v>
      </c>
      <c r="N27" s="255"/>
      <c r="O27" s="2" t="e">
        <f>CONCATENATE($B27," ",ROUND(Q27*100,1),"%")</f>
        <v>#N/A</v>
      </c>
      <c r="P27" s="59" t="e">
        <f>VLOOKUP($A27,'2.3'!$A$7:$M$20,P$3,FALSE)</f>
        <v>#N/A</v>
      </c>
      <c r="Q27" s="191" t="e">
        <f t="shared" si="7"/>
        <v>#N/A</v>
      </c>
      <c r="R27" s="255"/>
      <c r="S27" s="2" t="e">
        <f>CONCATENATE($B27," ",ROUND(U27*100,1),"%")</f>
        <v>#N/A</v>
      </c>
      <c r="T27" s="59" t="e">
        <f>VLOOKUP($A27,'2.3'!$A$7:$M$20,T$3,FALSE)</f>
        <v>#N/A</v>
      </c>
      <c r="U27" s="191" t="e">
        <f t="shared" si="9"/>
        <v>#N/A</v>
      </c>
    </row>
    <row r="28" spans="1:21" x14ac:dyDescent="0.3">
      <c r="A28" s="2" t="s">
        <v>90</v>
      </c>
      <c r="B28" s="2" t="s">
        <v>89</v>
      </c>
      <c r="C28" s="2" t="e">
        <f t="shared" si="12"/>
        <v>#N/A</v>
      </c>
      <c r="D28" s="59" t="e">
        <f>VLOOKUP($A28,'2.3'!$A$7:$M$20,D$3,FALSE)</f>
        <v>#N/A</v>
      </c>
      <c r="E28" s="191" t="e">
        <f>ROUND((D28/D$6),2)</f>
        <v>#N/A</v>
      </c>
      <c r="F28" s="41"/>
      <c r="G28" s="2" t="e">
        <f t="shared" si="10"/>
        <v>#N/A</v>
      </c>
      <c r="H28" s="59" t="e">
        <f>VLOOKUP($A28,'2.3'!$A$7:$M$20,H$3,FALSE)</f>
        <v>#N/A</v>
      </c>
      <c r="I28" s="191" t="e">
        <f>ROUND((H28/H$6),2)</f>
        <v>#N/A</v>
      </c>
      <c r="J28" s="41"/>
      <c r="K28" s="2" t="e">
        <f t="shared" si="11"/>
        <v>#N/A</v>
      </c>
      <c r="L28" s="59" t="e">
        <f>VLOOKUP($A28,'2.3'!$A$7:$M$20,L$3,FALSE)</f>
        <v>#N/A</v>
      </c>
      <c r="M28" s="191" t="e">
        <f>ROUND((L28/L$6),2)</f>
        <v>#N/A</v>
      </c>
      <c r="N28" s="255"/>
      <c r="O28" s="2" t="e">
        <f t="shared" si="13"/>
        <v>#N/A</v>
      </c>
      <c r="P28" s="59" t="e">
        <f>VLOOKUP($A28,'2.3'!$A$7:$M$20,P$3,FALSE)</f>
        <v>#N/A</v>
      </c>
      <c r="Q28" s="191" t="e">
        <f>ROUND((P28/P$6),2)</f>
        <v>#N/A</v>
      </c>
      <c r="R28" s="255"/>
      <c r="S28" s="2" t="e">
        <f t="shared" si="14"/>
        <v>#N/A</v>
      </c>
      <c r="T28" s="59" t="e">
        <f>VLOOKUP($A28,'2.3'!$A$7:$M$20,T$3,FALSE)</f>
        <v>#N/A</v>
      </c>
      <c r="U28" s="191" t="e">
        <f>ROUND((T28/T$6),2)</f>
        <v>#N/A</v>
      </c>
    </row>
    <row r="29" spans="1:21" x14ac:dyDescent="0.3">
      <c r="E29" s="282" t="e">
        <f>SUM(E8:E14)+SUM(E20:E28)</f>
        <v>#N/A</v>
      </c>
      <c r="H29" s="41"/>
      <c r="I29" s="282" t="e">
        <f>SUM(I8:I14)+SUM(I20:I28)</f>
        <v>#N/A</v>
      </c>
      <c r="J29" s="41"/>
      <c r="L29" s="255"/>
      <c r="M29" s="282" t="e">
        <f>SUM(M8:M14)+SUM(M20:M28)</f>
        <v>#N/A</v>
      </c>
      <c r="N29" s="255"/>
      <c r="P29" s="255"/>
      <c r="Q29" s="282" t="e">
        <f>SUM(Q8:Q14)+SUM(Q20:Q28)</f>
        <v>#N/A</v>
      </c>
      <c r="R29" s="255"/>
      <c r="T29" s="255"/>
      <c r="U29" s="282" t="e">
        <f>SUM(U8:U14)+SUM(U20:U28)</f>
        <v>#N/A</v>
      </c>
    </row>
    <row r="30" spans="1:21" x14ac:dyDescent="0.3">
      <c r="E30" s="11"/>
      <c r="H30" s="41"/>
      <c r="I30" s="11"/>
      <c r="J30" s="41"/>
      <c r="L30" s="255"/>
      <c r="M30" s="11"/>
      <c r="N30" s="255"/>
      <c r="P30" s="255"/>
      <c r="Q30" s="11"/>
      <c r="R30" s="255"/>
      <c r="T30" s="255"/>
      <c r="U30" s="11"/>
    </row>
    <row r="31" spans="1:21" x14ac:dyDescent="0.3">
      <c r="C31" s="2" t="s">
        <v>267</v>
      </c>
      <c r="D31" s="37">
        <f>SUM(D8:D12)</f>
        <v>777843</v>
      </c>
      <c r="E31" s="191">
        <f t="shared" ref="E31" si="15">D31/D$6</f>
        <v>0.10625585344770119</v>
      </c>
      <c r="F31" s="37"/>
      <c r="G31" s="2" t="s">
        <v>267</v>
      </c>
      <c r="H31" s="37">
        <f>SUM(H8:H12)</f>
        <v>86781</v>
      </c>
      <c r="I31" s="191">
        <f>H31/H$6</f>
        <v>0.14244210381181707</v>
      </c>
      <c r="J31" s="37"/>
      <c r="K31" s="2" t="s">
        <v>267</v>
      </c>
      <c r="L31" s="37">
        <f>SUM(L8:L12)</f>
        <v>37531</v>
      </c>
      <c r="M31" s="191">
        <f>L31/L$6</f>
        <v>0.12712676771953596</v>
      </c>
      <c r="N31" s="37"/>
      <c r="O31" s="2" t="s">
        <v>267</v>
      </c>
      <c r="P31" s="37">
        <f>SUM(P8:P12)</f>
        <v>21882</v>
      </c>
      <c r="Q31" s="191">
        <f t="shared" ref="Q31" si="16">P31/P$6</f>
        <v>8.6248418463672955E-2</v>
      </c>
      <c r="R31" s="37"/>
      <c r="S31" s="2" t="s">
        <v>267</v>
      </c>
      <c r="T31" s="37">
        <f>SUM(T8:T12)</f>
        <v>924037</v>
      </c>
      <c r="U31" s="191">
        <f>T31/T$6</f>
        <v>0.10898406737965026</v>
      </c>
    </row>
    <row r="32" spans="1:21" x14ac:dyDescent="0.3">
      <c r="E32" s="60"/>
      <c r="H32" s="41"/>
      <c r="I32" s="60"/>
      <c r="J32" s="41"/>
      <c r="L32" s="255"/>
      <c r="M32" s="60"/>
      <c r="N32" s="255"/>
      <c r="P32" s="255"/>
      <c r="Q32" s="255"/>
      <c r="R32" s="255"/>
      <c r="T32" s="255"/>
      <c r="U32" s="60"/>
    </row>
    <row r="33" spans="1:21" x14ac:dyDescent="0.3">
      <c r="D33" s="152" t="s">
        <v>6</v>
      </c>
      <c r="E33" s="152"/>
      <c r="H33" s="152" t="s">
        <v>6</v>
      </c>
      <c r="I33" s="152"/>
      <c r="J33" s="41"/>
      <c r="L33" s="152" t="s">
        <v>6</v>
      </c>
      <c r="M33" s="152"/>
      <c r="N33" s="255"/>
      <c r="P33" s="152" t="s">
        <v>6</v>
      </c>
      <c r="Q33" s="152"/>
      <c r="R33" s="255"/>
      <c r="T33" s="152" t="s">
        <v>6</v>
      </c>
      <c r="U33" s="152"/>
    </row>
    <row r="34" spans="1:21" x14ac:dyDescent="0.3">
      <c r="D34" s="92">
        <v>4</v>
      </c>
      <c r="E34" s="92"/>
      <c r="H34" s="92">
        <v>6</v>
      </c>
      <c r="I34" s="92"/>
      <c r="J34" s="41"/>
      <c r="L34" s="92">
        <v>8</v>
      </c>
      <c r="M34" s="92"/>
      <c r="N34" s="255"/>
      <c r="P34" s="92">
        <v>10</v>
      </c>
      <c r="Q34" s="92"/>
      <c r="R34" s="255"/>
      <c r="T34" s="92">
        <v>12</v>
      </c>
      <c r="U34" s="92"/>
    </row>
    <row r="35" spans="1:21" x14ac:dyDescent="0.3">
      <c r="A35" s="40"/>
      <c r="B35" s="40"/>
      <c r="C35" s="40"/>
      <c r="D35" s="153" t="s">
        <v>278</v>
      </c>
      <c r="E35" s="153"/>
      <c r="F35" s="40"/>
      <c r="G35" s="40"/>
      <c r="H35" s="40"/>
      <c r="I35" s="153"/>
      <c r="J35" s="154"/>
      <c r="K35" s="40"/>
      <c r="L35" s="40"/>
      <c r="M35" s="153"/>
      <c r="N35" s="102"/>
      <c r="O35" s="40"/>
      <c r="P35" s="40"/>
      <c r="Q35" s="153"/>
      <c r="R35" s="102"/>
      <c r="S35" s="40"/>
      <c r="T35" s="40"/>
      <c r="U35" s="92"/>
    </row>
    <row r="36" spans="1:21" x14ac:dyDescent="0.3">
      <c r="D36" s="92"/>
      <c r="E36" s="92"/>
      <c r="H36" s="40" t="s">
        <v>279</v>
      </c>
      <c r="J36" s="41"/>
      <c r="L36" s="40" t="s">
        <v>280</v>
      </c>
      <c r="N36" s="255"/>
      <c r="P36" s="40" t="s">
        <v>281</v>
      </c>
      <c r="R36" s="255"/>
      <c r="T36" s="40" t="s">
        <v>282</v>
      </c>
      <c r="U36" s="153"/>
    </row>
    <row r="37" spans="1:21" x14ac:dyDescent="0.3">
      <c r="D37" s="41" t="e">
        <f>SUM(D40:D44)+SUM(D52:D60)</f>
        <v>#N/A</v>
      </c>
      <c r="E37" s="92"/>
      <c r="H37" s="41" t="e">
        <f>SUM(H40:H44)+SUM(H52:H60)</f>
        <v>#N/A</v>
      </c>
      <c r="I37" s="102"/>
      <c r="J37" s="41"/>
      <c r="L37" s="41" t="e">
        <f>SUM(L40:L44)+SUM(L52:L60)</f>
        <v>#N/A</v>
      </c>
      <c r="M37" s="102"/>
      <c r="N37" s="255"/>
      <c r="P37" s="41" t="e">
        <f>SUM(P40:P44)+SUM(P52:P60)</f>
        <v>#N/A</v>
      </c>
      <c r="Q37" s="102"/>
      <c r="R37" s="255"/>
      <c r="T37" s="41" t="e">
        <f>SUM(T40:T44)+SUM(T52:T60)</f>
        <v>#N/A</v>
      </c>
      <c r="U37" s="102"/>
    </row>
    <row r="38" spans="1:21" x14ac:dyDescent="0.3">
      <c r="A38" s="2" t="s">
        <v>70</v>
      </c>
      <c r="C38" s="2" t="s">
        <v>7</v>
      </c>
      <c r="D38" s="57">
        <f>VLOOKUP($A38,'2.3'!$A$5:$M$20,D$34,FALSE)</f>
        <v>8818898</v>
      </c>
      <c r="E38" s="11"/>
      <c r="G38" s="2" t="s">
        <v>7</v>
      </c>
      <c r="H38" s="58">
        <f>VLOOKUP($A38,'2.3'!$A$5:$M$20,H$34,FALSE)</f>
        <v>652112</v>
      </c>
      <c r="I38" s="41"/>
      <c r="J38" s="41"/>
      <c r="K38" s="2" t="s">
        <v>7</v>
      </c>
      <c r="L38" s="57">
        <f>VLOOKUP($A38,'2.3'!$A$5:$M$20,L$34,FALSE)</f>
        <v>364647</v>
      </c>
      <c r="M38" s="255"/>
      <c r="N38" s="255"/>
      <c r="O38" s="2" t="s">
        <v>7</v>
      </c>
      <c r="P38" s="57">
        <f>VLOOKUP($A38,'2.3'!$A$5:$M$20,P$34,FALSE)</f>
        <v>234496</v>
      </c>
      <c r="Q38" s="255"/>
      <c r="R38" s="255"/>
      <c r="S38" s="2" t="s">
        <v>7</v>
      </c>
      <c r="T38" s="57">
        <f>VLOOKUP($A38,'2.3'!$A$5:$M$20,T$34,FALSE)</f>
        <v>10070153</v>
      </c>
      <c r="U38" s="255"/>
    </row>
    <row r="39" spans="1:21" x14ac:dyDescent="0.3">
      <c r="D39" s="41"/>
      <c r="E39" s="11"/>
      <c r="H39" s="41"/>
      <c r="I39" s="41"/>
      <c r="J39" s="41"/>
      <c r="L39" s="41"/>
      <c r="M39" s="255"/>
      <c r="N39" s="255"/>
      <c r="P39" s="41"/>
      <c r="Q39" s="255"/>
      <c r="R39" s="255"/>
      <c r="T39" s="41"/>
      <c r="U39" s="255"/>
    </row>
    <row r="40" spans="1:21" x14ac:dyDescent="0.3">
      <c r="A40" s="2" t="s">
        <v>71</v>
      </c>
      <c r="B40" s="2" t="s">
        <v>81</v>
      </c>
      <c r="C40" s="2" t="str">
        <f>CONCATENATE($B40," ",ROUND(E40*100,1),"%")</f>
        <v>Coronary heart disease 1.2%</v>
      </c>
      <c r="D40" s="59">
        <f>VLOOKUP($A40,'2.3'!$A$7:$M$20,D$34,FALSE)</f>
        <v>105302</v>
      </c>
      <c r="E40" s="191">
        <f t="shared" ref="E40:E59" si="17">D40/D$38</f>
        <v>1.1940494152443991E-2</v>
      </c>
      <c r="F40" s="11"/>
      <c r="G40" s="2" t="str">
        <f>CONCATENATE($B40," ",ROUND(I40*100,1),"%")</f>
        <v>Coronary heart disease 2.3%</v>
      </c>
      <c r="H40" s="59">
        <f>VLOOKUP($A40,'2.3'!$A$7:$M$20,H$34,FALSE)</f>
        <v>15032</v>
      </c>
      <c r="I40" s="191">
        <f t="shared" ref="I40:I59" si="18">H40/H$38</f>
        <v>2.3051254999141253E-2</v>
      </c>
      <c r="J40" s="11"/>
      <c r="K40" s="2" t="str">
        <f>CONCATENATE($B40," ",ROUND(M40*100,1),"%")</f>
        <v>Coronary heart disease 1.7%</v>
      </c>
      <c r="L40" s="59">
        <f>VLOOKUP($A40,'2.3'!$A$7:$M$20,L$34,FALSE)</f>
        <v>6084</v>
      </c>
      <c r="M40" s="191">
        <f t="shared" ref="M40:M59" si="19">L40/L$38</f>
        <v>1.6684629244173133E-2</v>
      </c>
      <c r="N40" s="11"/>
      <c r="O40" s="2" t="str">
        <f>CONCATENATE($B40," ",ROUND(Q40*100,1),"%")</f>
        <v>Coronary heart disease 1.4%</v>
      </c>
      <c r="P40" s="59">
        <f>VLOOKUP($A40,'2.3'!$A$7:$M$20,P$34,FALSE)</f>
        <v>3253</v>
      </c>
      <c r="Q40" s="191">
        <f t="shared" ref="Q40:Q59" si="20">P40/P$38</f>
        <v>1.3872304858078603E-2</v>
      </c>
      <c r="R40" s="11"/>
      <c r="S40" s="2" t="str">
        <f>CONCATENATE($B40," ",ROUND(U40*100,1),"%")</f>
        <v>Coronary heart disease 1.3%</v>
      </c>
      <c r="T40" s="59">
        <f>VLOOKUP($A40,'2.3'!$A$7:$M$20,T$34,FALSE)</f>
        <v>129671</v>
      </c>
      <c r="U40" s="191">
        <f t="shared" ref="U40:U59" si="21">T40/T$38</f>
        <v>1.2876765626103199E-2</v>
      </c>
    </row>
    <row r="41" spans="1:21" x14ac:dyDescent="0.3">
      <c r="A41" s="2" t="s">
        <v>72</v>
      </c>
      <c r="B41" s="2" t="s">
        <v>22</v>
      </c>
      <c r="C41" s="2" t="str">
        <f t="shared" ref="C41:C53" si="22">CONCATENATE($B41," ",ROUND(E41*100,1),"%")</f>
        <v>Stroke 1.1%</v>
      </c>
      <c r="D41" s="59">
        <f>VLOOKUP($A41,'2.3'!$A$7:$M$20,D$34,FALSE)</f>
        <v>100000</v>
      </c>
      <c r="E41" s="191">
        <f t="shared" si="17"/>
        <v>1.1339285248565071E-2</v>
      </c>
      <c r="F41" s="11"/>
      <c r="G41" s="2" t="str">
        <f t="shared" ref="G41:G53" si="23">CONCATENATE($B41," ",ROUND(I41*100,1),"%")</f>
        <v>Stroke 2.2%</v>
      </c>
      <c r="H41" s="59">
        <f>VLOOKUP($A41,'2.3'!$A$7:$M$20,H$34,FALSE)</f>
        <v>14259</v>
      </c>
      <c r="I41" s="191">
        <f t="shared" si="18"/>
        <v>2.1865875800475991E-2</v>
      </c>
      <c r="J41" s="11"/>
      <c r="K41" s="2" t="str">
        <f t="shared" ref="K41:K53" si="24">CONCATENATE($B41," ",ROUND(M41*100,1),"%")</f>
        <v>Stroke 1.5%</v>
      </c>
      <c r="L41" s="59">
        <f>VLOOKUP($A41,'2.3'!$A$7:$M$20,L$34,FALSE)</f>
        <v>5624</v>
      </c>
      <c r="M41" s="191">
        <f t="shared" si="19"/>
        <v>1.5423135251352678E-2</v>
      </c>
      <c r="N41" s="11"/>
      <c r="O41" s="2" t="str">
        <f t="shared" ref="O41:O53" si="25">CONCATENATE($B41," ",ROUND(Q41*100,1),"%")</f>
        <v>Stroke 0.4%</v>
      </c>
      <c r="P41" s="59">
        <f>VLOOKUP($A41,'2.3'!$A$7:$M$20,P$34,FALSE)</f>
        <v>1031</v>
      </c>
      <c r="Q41" s="191">
        <f t="shared" si="20"/>
        <v>4.396663482532751E-3</v>
      </c>
      <c r="R41" s="11"/>
      <c r="S41" s="2" t="str">
        <f t="shared" ref="S41:S53" si="26">CONCATENATE($B41," ",ROUND(U41*100,1),"%")</f>
        <v>Stroke 1.2%</v>
      </c>
      <c r="T41" s="59">
        <f>VLOOKUP($A41,'2.3'!$A$7:$M$20,T$34,FALSE)</f>
        <v>120914</v>
      </c>
      <c r="U41" s="191">
        <f t="shared" si="21"/>
        <v>1.2007166127465987E-2</v>
      </c>
    </row>
    <row r="42" spans="1:21" x14ac:dyDescent="0.3">
      <c r="A42" s="2" t="s">
        <v>73</v>
      </c>
      <c r="B42" s="2" t="s">
        <v>62</v>
      </c>
      <c r="C42" s="2" t="str">
        <f t="shared" si="22"/>
        <v>Atrial fibrillation 0.7%</v>
      </c>
      <c r="D42" s="59">
        <f>VLOOKUP($A42,'2.3'!$A$7:$M$20,D$34,FALSE)</f>
        <v>65227</v>
      </c>
      <c r="E42" s="191">
        <f t="shared" si="17"/>
        <v>7.3962755890815387E-3</v>
      </c>
      <c r="F42" s="11"/>
      <c r="G42" s="2" t="str">
        <f t="shared" si="23"/>
        <v>Atrial fibrillation 0.9%</v>
      </c>
      <c r="H42" s="59">
        <f>VLOOKUP($A42,'2.3'!$A$7:$M$20,H$34,FALSE)</f>
        <v>5912</v>
      </c>
      <c r="I42" s="191">
        <f t="shared" si="18"/>
        <v>9.0659273253674219E-3</v>
      </c>
      <c r="J42" s="11"/>
      <c r="K42" s="2" t="str">
        <f t="shared" si="24"/>
        <v>Atrial fibrillation 0.8%</v>
      </c>
      <c r="L42" s="59">
        <f>VLOOKUP($A42,'2.3'!$A$7:$M$20,L$34,FALSE)</f>
        <v>2866</v>
      </c>
      <c r="M42" s="191">
        <f t="shared" si="19"/>
        <v>7.8596560509204792E-3</v>
      </c>
      <c r="N42" s="11"/>
      <c r="O42" s="2" t="str">
        <f t="shared" si="25"/>
        <v>Atrial fibrillation 0.7%</v>
      </c>
      <c r="P42" s="59">
        <f>VLOOKUP($A42,'2.3'!$A$7:$M$20,P$34,FALSE)</f>
        <v>1598</v>
      </c>
      <c r="Q42" s="191">
        <f t="shared" si="20"/>
        <v>6.8146151746724887E-3</v>
      </c>
      <c r="R42" s="11"/>
      <c r="S42" s="2" t="str">
        <f t="shared" si="26"/>
        <v>Atrial fibrillation 0.8%</v>
      </c>
      <c r="T42" s="59">
        <f>VLOOKUP($A42,'2.3'!$A$7:$M$20,T$34,FALSE)</f>
        <v>75603</v>
      </c>
      <c r="U42" s="191">
        <f t="shared" si="21"/>
        <v>7.5076317112560253E-3</v>
      </c>
    </row>
    <row r="43" spans="1:21" x14ac:dyDescent="0.3">
      <c r="A43" s="2" t="s">
        <v>74</v>
      </c>
      <c r="B43" s="2" t="s">
        <v>31</v>
      </c>
      <c r="C43" s="2" t="str">
        <f t="shared" si="22"/>
        <v>Heart failure 0.9%</v>
      </c>
      <c r="D43" s="59">
        <f>VLOOKUP($A43,'2.3'!$A$7:$M$20,D$34,FALSE)</f>
        <v>81912</v>
      </c>
      <c r="E43" s="191">
        <f t="shared" si="17"/>
        <v>9.2882353328046195E-3</v>
      </c>
      <c r="F43" s="11"/>
      <c r="G43" s="2" t="str">
        <f t="shared" si="23"/>
        <v>Heart failure 1.3%</v>
      </c>
      <c r="H43" s="59">
        <f>VLOOKUP($A43,'2.3'!$A$7:$M$20,H$34,FALSE)</f>
        <v>8323</v>
      </c>
      <c r="I43" s="191">
        <f t="shared" si="18"/>
        <v>1.2763144981230217E-2</v>
      </c>
      <c r="J43" s="11"/>
      <c r="K43" s="2" t="str">
        <f t="shared" si="24"/>
        <v>Heart failure 1%</v>
      </c>
      <c r="L43" s="59">
        <f>VLOOKUP($A43,'2.3'!$A$7:$M$20,L$34,FALSE)</f>
        <v>3592</v>
      </c>
      <c r="M43" s="191">
        <f t="shared" si="19"/>
        <v>9.8506226569805861E-3</v>
      </c>
      <c r="N43" s="11"/>
      <c r="O43" s="2" t="str">
        <f t="shared" si="25"/>
        <v>Heart failure 1.2%</v>
      </c>
      <c r="P43" s="59">
        <f>VLOOKUP($A43,'2.3'!$A$7:$M$20,P$34,FALSE)</f>
        <v>2886</v>
      </c>
      <c r="Q43" s="191">
        <f t="shared" si="20"/>
        <v>1.2307246179039302E-2</v>
      </c>
      <c r="R43" s="11"/>
      <c r="S43" s="2" t="str">
        <f t="shared" si="26"/>
        <v>Heart failure 1%</v>
      </c>
      <c r="T43" s="59">
        <f>VLOOKUP($A43,'2.3'!$A$7:$M$20,T$34,FALSE)</f>
        <v>96713</v>
      </c>
      <c r="U43" s="191">
        <f t="shared" si="21"/>
        <v>9.6039255808725056E-3</v>
      </c>
    </row>
    <row r="44" spans="1:21" x14ac:dyDescent="0.3">
      <c r="B44" s="2" t="s">
        <v>285</v>
      </c>
      <c r="C44" s="2" t="str">
        <f t="shared" si="22"/>
        <v>All other heart and circulatory diseases 2.7%</v>
      </c>
      <c r="D44" s="59">
        <f>SUM(D45:D46)</f>
        <v>239906</v>
      </c>
      <c r="E44" s="191">
        <f t="shared" si="17"/>
        <v>2.7203625668422517E-2</v>
      </c>
      <c r="F44" s="41"/>
      <c r="G44" s="2" t="str">
        <f t="shared" si="23"/>
        <v>All other heart and circulatory diseases 3.6%</v>
      </c>
      <c r="H44" s="59">
        <f>SUM(H45:H46)</f>
        <v>23751</v>
      </c>
      <c r="I44" s="191">
        <f t="shared" si="18"/>
        <v>3.6421657629364279E-2</v>
      </c>
      <c r="J44" s="41"/>
      <c r="K44" s="2" t="str">
        <f t="shared" si="24"/>
        <v>All other heart and circulatory diseases 2.9%</v>
      </c>
      <c r="L44" s="59">
        <f>SUM(L45:L46)</f>
        <v>10582</v>
      </c>
      <c r="M44" s="191">
        <f t="shared" si="19"/>
        <v>2.9019846591360959E-2</v>
      </c>
      <c r="N44" s="284"/>
      <c r="O44" s="2" t="str">
        <f t="shared" si="25"/>
        <v>All other heart and circulatory diseases 2.8%</v>
      </c>
      <c r="P44" s="59">
        <f>SUM(P45:P46)</f>
        <v>6485</v>
      </c>
      <c r="Q44" s="191">
        <f t="shared" si="20"/>
        <v>2.7655055949781661E-2</v>
      </c>
      <c r="R44" s="284"/>
      <c r="S44" s="2" t="str">
        <f t="shared" si="26"/>
        <v>All other heart and circulatory diseases 2.8%</v>
      </c>
      <c r="T44" s="59">
        <f>SUM(T45:T46)</f>
        <v>280724</v>
      </c>
      <c r="U44" s="191">
        <f t="shared" si="21"/>
        <v>2.7876835634969996E-2</v>
      </c>
    </row>
    <row r="45" spans="1:21" x14ac:dyDescent="0.3">
      <c r="A45" s="2" t="s">
        <v>91</v>
      </c>
      <c r="B45" s="2" t="s">
        <v>82</v>
      </c>
      <c r="C45" s="2" t="str">
        <f t="shared" si="22"/>
        <v>Other cardiovascular diseases 2.4%</v>
      </c>
      <c r="D45" s="59">
        <f>VLOOKUP($A45,'2.3'!$A$7:$M$20,D$34,FALSE)</f>
        <v>211714</v>
      </c>
      <c r="E45" s="191">
        <f t="shared" si="17"/>
        <v>2.4006854371147052E-2</v>
      </c>
      <c r="F45" s="11"/>
      <c r="G45" s="2" t="str">
        <f t="shared" si="23"/>
        <v>Other cardiovascular diseases 3.2%</v>
      </c>
      <c r="H45" s="59">
        <f>VLOOKUP($A45,'2.3'!$A$7:$M$20,H$34,FALSE)</f>
        <v>20768</v>
      </c>
      <c r="I45" s="191">
        <f t="shared" si="18"/>
        <v>3.1847290036067427E-2</v>
      </c>
      <c r="J45" s="11"/>
      <c r="K45" s="2" t="str">
        <f t="shared" si="24"/>
        <v>Other cardiovascular diseases 2.6%</v>
      </c>
      <c r="L45" s="59">
        <f>VLOOKUP($A45,'2.3'!$A$7:$M$20,L$34,FALSE)</f>
        <v>9310</v>
      </c>
      <c r="M45" s="191">
        <f t="shared" si="19"/>
        <v>2.5531541463387878E-2</v>
      </c>
      <c r="N45" s="11"/>
      <c r="O45" s="2" t="str">
        <f t="shared" si="25"/>
        <v>Other cardiovascular diseases 2.5%</v>
      </c>
      <c r="P45" s="59">
        <f>VLOOKUP($A45,'2.3'!$A$7:$M$20,P$34,FALSE)</f>
        <v>5937</v>
      </c>
      <c r="Q45" s="191">
        <f t="shared" si="20"/>
        <v>2.5318129093886463E-2</v>
      </c>
      <c r="R45" s="11"/>
      <c r="S45" s="2" t="str">
        <f t="shared" si="26"/>
        <v>Other cardiovascular diseases 2.5%</v>
      </c>
      <c r="T45" s="59">
        <f>VLOOKUP($A45,'2.3'!$A$7:$M$20,T$34,FALSE)</f>
        <v>247729</v>
      </c>
      <c r="U45" s="191">
        <f t="shared" si="21"/>
        <v>2.4600321365524435E-2</v>
      </c>
    </row>
    <row r="46" spans="1:21" ht="17.25" thickBot="1" x14ac:dyDescent="0.35">
      <c r="A46" s="272"/>
      <c r="B46" s="272" t="s">
        <v>284</v>
      </c>
      <c r="C46" s="272" t="str">
        <f t="shared" si="22"/>
        <v>Other heart and circulatory diseases 0.3%</v>
      </c>
      <c r="D46" s="273">
        <f>SUM(D47:D51)</f>
        <v>28192</v>
      </c>
      <c r="E46" s="274">
        <f t="shared" si="17"/>
        <v>3.1967712972754644E-3</v>
      </c>
      <c r="F46" s="275"/>
      <c r="G46" s="272" t="str">
        <f t="shared" si="23"/>
        <v>Other heart and circulatory diseases 0.5%</v>
      </c>
      <c r="H46" s="273">
        <f>SUM(H47:H51)</f>
        <v>2983</v>
      </c>
      <c r="I46" s="274">
        <f t="shared" si="18"/>
        <v>4.5743675932968571E-3</v>
      </c>
      <c r="J46" s="275"/>
      <c r="K46" s="272" t="str">
        <f t="shared" si="24"/>
        <v>Other heart and circulatory diseases 0.3%</v>
      </c>
      <c r="L46" s="273">
        <f>SUM(L47:L51)</f>
        <v>1272</v>
      </c>
      <c r="M46" s="274">
        <f t="shared" si="19"/>
        <v>3.4883051279730806E-3</v>
      </c>
      <c r="N46" s="276"/>
      <c r="O46" s="272" t="str">
        <f t="shared" si="25"/>
        <v>Other heart and circulatory diseases 0.2%</v>
      </c>
      <c r="P46" s="273">
        <f>SUM(P47:P51)</f>
        <v>548</v>
      </c>
      <c r="Q46" s="274">
        <f t="shared" si="20"/>
        <v>2.3369268558951963E-3</v>
      </c>
      <c r="R46" s="276"/>
      <c r="S46" s="272" t="str">
        <f t="shared" si="26"/>
        <v>Other heart and circulatory diseases 0.3%</v>
      </c>
      <c r="T46" s="273">
        <f>SUM(T47:T51)</f>
        <v>32995</v>
      </c>
      <c r="U46" s="274">
        <f t="shared" si="21"/>
        <v>3.2765142694455586E-3</v>
      </c>
    </row>
    <row r="47" spans="1:21" ht="17.25" thickTop="1" x14ac:dyDescent="0.3">
      <c r="A47" s="263" t="s">
        <v>264</v>
      </c>
      <c r="B47" s="263" t="s">
        <v>268</v>
      </c>
      <c r="C47" s="263" t="str">
        <f t="shared" si="22"/>
        <v>Malignant neoplasm: Heart 0%</v>
      </c>
      <c r="D47" s="264">
        <f>VLOOKUP($A47,'2.3'!$A$7:$M$20,D$34,FALSE)</f>
        <v>60</v>
      </c>
      <c r="E47" s="265">
        <f t="shared" si="17"/>
        <v>6.803571149139042E-6</v>
      </c>
      <c r="F47" s="266"/>
      <c r="G47" s="263" t="str">
        <f t="shared" si="23"/>
        <v>Malignant neoplasm: Heart 0%</v>
      </c>
      <c r="H47" s="264">
        <f>VLOOKUP($A47,'2.3'!$A$7:$M$20,H$34,FALSE)</f>
        <v>0</v>
      </c>
      <c r="I47" s="265">
        <f t="shared" si="18"/>
        <v>0</v>
      </c>
      <c r="J47" s="266"/>
      <c r="K47" s="263" t="str">
        <f t="shared" si="24"/>
        <v>Malignant neoplasm: Heart 0%</v>
      </c>
      <c r="L47" s="264">
        <f>VLOOKUP($A47,'2.3'!$A$7:$M$20,L$34,FALSE)</f>
        <v>3</v>
      </c>
      <c r="M47" s="265">
        <f t="shared" si="19"/>
        <v>8.2271347357855687E-6</v>
      </c>
      <c r="N47" s="267"/>
      <c r="O47" s="263" t="str">
        <f t="shared" si="25"/>
        <v>Malignant neoplasm: Heart 0%</v>
      </c>
      <c r="P47" s="264">
        <f>VLOOKUP($A47,'2.3'!$A$7:$M$20,P$34,FALSE)</f>
        <v>0</v>
      </c>
      <c r="Q47" s="265">
        <f t="shared" si="20"/>
        <v>0</v>
      </c>
      <c r="R47" s="267"/>
      <c r="S47" s="263" t="str">
        <f t="shared" si="26"/>
        <v>Malignant neoplasm: Heart 0%</v>
      </c>
      <c r="T47" s="264">
        <f>VLOOKUP($A47,'2.3'!$A$7:$M$20,T$34,FALSE)</f>
        <v>63</v>
      </c>
      <c r="U47" s="265">
        <f t="shared" si="21"/>
        <v>6.2561115009871253E-6</v>
      </c>
    </row>
    <row r="48" spans="1:21" x14ac:dyDescent="0.3">
      <c r="A48" s="263" t="s">
        <v>177</v>
      </c>
      <c r="B48" s="263" t="s">
        <v>178</v>
      </c>
      <c r="C48" s="263" t="str">
        <f t="shared" si="22"/>
        <v>Vascular dementia 0%</v>
      </c>
      <c r="D48" s="264">
        <f>VLOOKUP($A48,'2.3'!$A$7:$M$20,D$34,FALSE)</f>
        <v>3204</v>
      </c>
      <c r="E48" s="265">
        <f t="shared" si="17"/>
        <v>3.6331069936402485E-4</v>
      </c>
      <c r="F48" s="266"/>
      <c r="G48" s="263" t="str">
        <f t="shared" si="23"/>
        <v>Vascular dementia 0.1%</v>
      </c>
      <c r="H48" s="264">
        <f>VLOOKUP($A48,'2.3'!$A$7:$M$20,H$34,FALSE)</f>
        <v>331</v>
      </c>
      <c r="I48" s="265">
        <f t="shared" si="18"/>
        <v>5.0758151973894058E-4</v>
      </c>
      <c r="J48" s="266"/>
      <c r="K48" s="263" t="str">
        <f t="shared" si="24"/>
        <v>Vascular dementia 0.1%</v>
      </c>
      <c r="L48" s="264">
        <f>VLOOKUP($A48,'2.3'!$A$7:$M$20,L$34,FALSE)</f>
        <v>390</v>
      </c>
      <c r="M48" s="265">
        <f t="shared" si="19"/>
        <v>1.0695275156521239E-3</v>
      </c>
      <c r="N48" s="267"/>
      <c r="O48" s="263" t="str">
        <f t="shared" si="25"/>
        <v>Vascular dementia 0%</v>
      </c>
      <c r="P48" s="264">
        <f>VLOOKUP($A48,'2.3'!$A$7:$M$20,P$34,FALSE)</f>
        <v>49</v>
      </c>
      <c r="Q48" s="265">
        <f t="shared" si="20"/>
        <v>2.0895878820960699E-4</v>
      </c>
      <c r="R48" s="267"/>
      <c r="S48" s="263" t="str">
        <f t="shared" si="26"/>
        <v>Vascular dementia 0%</v>
      </c>
      <c r="T48" s="264">
        <f>VLOOKUP($A48,'2.3'!$A$7:$M$20,T$34,FALSE)</f>
        <v>3974</v>
      </c>
      <c r="U48" s="265">
        <f t="shared" si="21"/>
        <v>3.9463154134798152E-4</v>
      </c>
    </row>
    <row r="49" spans="1:21" x14ac:dyDescent="0.3">
      <c r="A49" s="263" t="s">
        <v>265</v>
      </c>
      <c r="B49" s="263" t="s">
        <v>269</v>
      </c>
      <c r="C49" s="263" t="str">
        <f t="shared" si="22"/>
        <v>Transient cerebral ischaemic attacks and related syndromes 0.2%</v>
      </c>
      <c r="D49" s="264">
        <f>VLOOKUP($A49,'2.3'!$A$7:$M$20,D$34,FALSE)</f>
        <v>13985</v>
      </c>
      <c r="E49" s="265">
        <f t="shared" si="17"/>
        <v>1.5857990420118252E-3</v>
      </c>
      <c r="F49" s="266"/>
      <c r="G49" s="263" t="str">
        <f t="shared" si="23"/>
        <v>Transient cerebral ischaemic attacks and related syndromes 0.3%</v>
      </c>
      <c r="H49" s="264">
        <f>VLOOKUP($A49,'2.3'!$A$7:$M$20,H$34,FALSE)</f>
        <v>1923</v>
      </c>
      <c r="I49" s="265">
        <f t="shared" si="18"/>
        <v>2.9488799470029688E-3</v>
      </c>
      <c r="J49" s="266"/>
      <c r="K49" s="263" t="str">
        <f t="shared" si="24"/>
        <v>Transient cerebral ischaemic attacks and related syndromes 0.2%</v>
      </c>
      <c r="L49" s="264">
        <f>VLOOKUP($A49,'2.3'!$A$7:$M$20,L$34,FALSE)</f>
        <v>735</v>
      </c>
      <c r="M49" s="265">
        <f t="shared" si="19"/>
        <v>2.0156480102674641E-3</v>
      </c>
      <c r="N49" s="267"/>
      <c r="O49" s="263" t="str">
        <f t="shared" si="25"/>
        <v>Transient cerebral ischaemic attacks and related syndromes 0.1%</v>
      </c>
      <c r="P49" s="264">
        <f>VLOOKUP($A49,'2.3'!$A$7:$M$20,P$34,FALSE)</f>
        <v>150</v>
      </c>
      <c r="Q49" s="265">
        <f t="shared" si="20"/>
        <v>6.3966975982532748E-4</v>
      </c>
      <c r="R49" s="267"/>
      <c r="S49" s="263" t="str">
        <f t="shared" si="26"/>
        <v>Transient cerebral ischaemic attacks and related syndromes 0.2%</v>
      </c>
      <c r="T49" s="264">
        <f>VLOOKUP($A49,'2.3'!$A$7:$M$20,T$34,FALSE)</f>
        <v>16793</v>
      </c>
      <c r="U49" s="265">
        <f t="shared" si="21"/>
        <v>1.6676012767631236E-3</v>
      </c>
    </row>
    <row r="50" spans="1:21" x14ac:dyDescent="0.3">
      <c r="A50" s="263" t="s">
        <v>266</v>
      </c>
      <c r="B50" s="263" t="s">
        <v>270</v>
      </c>
      <c r="C50" s="263" t="str">
        <f t="shared" si="22"/>
        <v>Cardiovascular disorders originating in the perinatal period 0%</v>
      </c>
      <c r="D50" s="264">
        <f>VLOOKUP($A50,'2.3'!$A$7:$M$20,D$34,FALSE)</f>
        <v>1998</v>
      </c>
      <c r="E50" s="265">
        <f t="shared" si="17"/>
        <v>2.265589192663301E-4</v>
      </c>
      <c r="F50" s="266"/>
      <c r="G50" s="263" t="str">
        <f t="shared" si="23"/>
        <v>Cardiovascular disorders originating in the perinatal period 0%</v>
      </c>
      <c r="H50" s="264">
        <f>VLOOKUP($A50,'2.3'!$A$7:$M$20,H$34,FALSE)</f>
        <v>0</v>
      </c>
      <c r="I50" s="265">
        <f t="shared" si="18"/>
        <v>0</v>
      </c>
      <c r="J50" s="266"/>
      <c r="K50" s="263" t="str">
        <f t="shared" si="24"/>
        <v>Cardiovascular disorders originating in the perinatal period 0%</v>
      </c>
      <c r="L50" s="264">
        <f>VLOOKUP($A50,'2.3'!$A$7:$M$20,L$34,FALSE)</f>
        <v>25</v>
      </c>
      <c r="M50" s="265">
        <f t="shared" si="19"/>
        <v>6.8559456131546398E-5</v>
      </c>
      <c r="N50" s="267"/>
      <c r="O50" s="263" t="str">
        <f t="shared" si="25"/>
        <v>Cardiovascular disorders originating in the perinatal period 0%</v>
      </c>
      <c r="P50" s="264">
        <f>VLOOKUP($A50,'2.3'!$A$7:$M$20,P$34,FALSE)</f>
        <v>67</v>
      </c>
      <c r="Q50" s="265">
        <f t="shared" si="20"/>
        <v>2.857191593886463E-4</v>
      </c>
      <c r="R50" s="267"/>
      <c r="S50" s="263" t="str">
        <f t="shared" si="26"/>
        <v>Cardiovascular disorders originating in the perinatal period 0%</v>
      </c>
      <c r="T50" s="264">
        <f>VLOOKUP($A50,'2.3'!$A$7:$M$20,T$34,FALSE)</f>
        <v>2090</v>
      </c>
      <c r="U50" s="265">
        <f t="shared" si="21"/>
        <v>2.075440164613189E-4</v>
      </c>
    </row>
    <row r="51" spans="1:21" ht="17.25" thickBot="1" x14ac:dyDescent="0.35">
      <c r="A51" s="277" t="s">
        <v>175</v>
      </c>
      <c r="B51" s="277" t="s">
        <v>176</v>
      </c>
      <c r="C51" s="277" t="str">
        <f t="shared" si="22"/>
        <v>Congenital malformations of the circulatory system 0.1%</v>
      </c>
      <c r="D51" s="278">
        <f>VLOOKUP($A51,'2.3'!$A$7:$M$20,D$34,FALSE)</f>
        <v>8945</v>
      </c>
      <c r="E51" s="279">
        <f t="shared" si="17"/>
        <v>1.0142990654841454E-3</v>
      </c>
      <c r="F51" s="280"/>
      <c r="G51" s="277" t="str">
        <f t="shared" si="23"/>
        <v>Congenital malformations of the circulatory system 0.1%</v>
      </c>
      <c r="H51" s="278">
        <f>VLOOKUP($A51,'2.3'!$A$7:$M$20,H$34,FALSE)</f>
        <v>729</v>
      </c>
      <c r="I51" s="279">
        <f t="shared" si="18"/>
        <v>1.1179061265549476E-3</v>
      </c>
      <c r="J51" s="280"/>
      <c r="K51" s="277" t="str">
        <f t="shared" si="24"/>
        <v>Congenital malformations of the circulatory system 0%</v>
      </c>
      <c r="L51" s="278">
        <f>VLOOKUP($A51,'2.3'!$A$7:$M$20,L$34,FALSE)</f>
        <v>119</v>
      </c>
      <c r="M51" s="279">
        <f t="shared" si="19"/>
        <v>3.2634301118616087E-4</v>
      </c>
      <c r="N51" s="281"/>
      <c r="O51" s="277" t="str">
        <f t="shared" si="25"/>
        <v>Congenital malformations of the circulatory system 0.1%</v>
      </c>
      <c r="P51" s="278">
        <f>VLOOKUP($A51,'2.3'!$A$7:$M$20,P$34,FALSE)</f>
        <v>282</v>
      </c>
      <c r="Q51" s="279">
        <f t="shared" si="20"/>
        <v>1.2025791484716157E-3</v>
      </c>
      <c r="R51" s="281"/>
      <c r="S51" s="277" t="str">
        <f t="shared" si="26"/>
        <v>Congenital malformations of the circulatory system 0.1%</v>
      </c>
      <c r="T51" s="278">
        <f>VLOOKUP($A51,'2.3'!$A$7:$M$20,T$34,FALSE)</f>
        <v>10075</v>
      </c>
      <c r="U51" s="279">
        <f t="shared" si="21"/>
        <v>1.0004813233721473E-3</v>
      </c>
    </row>
    <row r="52" spans="1:21" ht="17.25" thickTop="1" x14ac:dyDescent="0.3">
      <c r="A52" s="2" t="s">
        <v>179</v>
      </c>
      <c r="B52" s="2" t="s">
        <v>92</v>
      </c>
      <c r="C52" s="2" t="e">
        <f t="shared" si="22"/>
        <v>#N/A</v>
      </c>
      <c r="D52" s="59" t="e">
        <f>VLOOKUP($A52,'2.3'!$A$7:$M$20,D$34,FALSE)</f>
        <v>#N/A</v>
      </c>
      <c r="E52" s="191" t="e">
        <f t="shared" si="17"/>
        <v>#N/A</v>
      </c>
      <c r="F52" s="11"/>
      <c r="G52" s="2" t="e">
        <f t="shared" si="23"/>
        <v>#N/A</v>
      </c>
      <c r="H52" s="59" t="e">
        <f>VLOOKUP($A52,'2.3'!$A$7:$M$20,H$34,FALSE)</f>
        <v>#N/A</v>
      </c>
      <c r="I52" s="191" t="e">
        <f t="shared" si="18"/>
        <v>#N/A</v>
      </c>
      <c r="J52" s="11"/>
      <c r="K52" s="2" t="e">
        <f t="shared" si="24"/>
        <v>#N/A</v>
      </c>
      <c r="L52" s="59" t="e">
        <f>VLOOKUP($A52,'2.3'!$A$7:$M$20,L$34,FALSE)</f>
        <v>#N/A</v>
      </c>
      <c r="M52" s="191" t="e">
        <f t="shared" si="19"/>
        <v>#N/A</v>
      </c>
      <c r="N52" s="11"/>
      <c r="O52" s="2" t="e">
        <f t="shared" si="25"/>
        <v>#N/A</v>
      </c>
      <c r="P52" s="59" t="e">
        <f>VLOOKUP($A52,'2.3'!$A$7:$M$20,P$34,FALSE)</f>
        <v>#N/A</v>
      </c>
      <c r="Q52" s="191" t="e">
        <f t="shared" si="20"/>
        <v>#N/A</v>
      </c>
      <c r="R52" s="11"/>
      <c r="S52" s="2" t="e">
        <f t="shared" si="26"/>
        <v>#N/A</v>
      </c>
      <c r="T52" s="59" t="e">
        <f>VLOOKUP($A52,'2.3'!$A$7:$M$20,T$34,FALSE)</f>
        <v>#N/A</v>
      </c>
      <c r="U52" s="191" t="e">
        <f t="shared" si="21"/>
        <v>#N/A</v>
      </c>
    </row>
    <row r="53" spans="1:21" x14ac:dyDescent="0.3">
      <c r="A53" s="2" t="s">
        <v>180</v>
      </c>
      <c r="B53" s="2" t="s">
        <v>181</v>
      </c>
      <c r="C53" s="2" t="e">
        <f t="shared" si="22"/>
        <v>#N/A</v>
      </c>
      <c r="D53" s="59" t="e">
        <f>VLOOKUP($A53,'2.3'!$A$7:$M$20,D$34,FALSE)</f>
        <v>#N/A</v>
      </c>
      <c r="E53" s="191" t="e">
        <f t="shared" si="17"/>
        <v>#N/A</v>
      </c>
      <c r="F53" s="11"/>
      <c r="G53" s="2" t="e">
        <f t="shared" si="23"/>
        <v>#N/A</v>
      </c>
      <c r="H53" s="59" t="e">
        <f>VLOOKUP($A53,'2.3'!$A$7:$M$20,H$34,FALSE)</f>
        <v>#N/A</v>
      </c>
      <c r="I53" s="191" t="e">
        <f t="shared" si="18"/>
        <v>#N/A</v>
      </c>
      <c r="J53" s="11"/>
      <c r="K53" s="2" t="e">
        <f t="shared" si="24"/>
        <v>#N/A</v>
      </c>
      <c r="L53" s="59" t="e">
        <f>VLOOKUP($A53,'2.3'!$A$7:$M$20,L$34,FALSE)</f>
        <v>#N/A</v>
      </c>
      <c r="M53" s="191" t="e">
        <f t="shared" si="19"/>
        <v>#N/A</v>
      </c>
      <c r="N53" s="11"/>
      <c r="O53" s="2" t="e">
        <f t="shared" si="25"/>
        <v>#N/A</v>
      </c>
      <c r="P53" s="59" t="e">
        <f>VLOOKUP($A53,'2.3'!$A$7:$M$20,P$34,FALSE)</f>
        <v>#N/A</v>
      </c>
      <c r="Q53" s="191" t="e">
        <f t="shared" si="20"/>
        <v>#N/A</v>
      </c>
      <c r="R53" s="11"/>
      <c r="S53" s="2" t="e">
        <f t="shared" si="26"/>
        <v>#N/A</v>
      </c>
      <c r="T53" s="59" t="e">
        <f>VLOOKUP($A53,'2.3'!$A$7:$M$20,T$34,FALSE)</f>
        <v>#N/A</v>
      </c>
      <c r="U53" s="191" t="e">
        <f t="shared" si="21"/>
        <v>#N/A</v>
      </c>
    </row>
    <row r="54" spans="1:21" x14ac:dyDescent="0.3">
      <c r="A54" s="2" t="s">
        <v>75</v>
      </c>
      <c r="B54" s="2" t="s">
        <v>83</v>
      </c>
      <c r="C54" s="2" t="e">
        <f>CONCATENATE($B54," ",ROUND(E54*100,1),"%")</f>
        <v>#N/A</v>
      </c>
      <c r="D54" s="59" t="e">
        <f>VLOOKUP($A54,'2.3'!$A$7:$M$20,D$34,FALSE)</f>
        <v>#N/A</v>
      </c>
      <c r="E54" s="191" t="e">
        <f t="shared" si="17"/>
        <v>#N/A</v>
      </c>
      <c r="F54" s="11"/>
      <c r="G54" s="2" t="e">
        <f>CONCATENATE($B54," ",ROUND(I54*100,1),"%")</f>
        <v>#N/A</v>
      </c>
      <c r="H54" s="59" t="e">
        <f>VLOOKUP($A54,'2.3'!$A$7:$M$20,H$34,FALSE)</f>
        <v>#N/A</v>
      </c>
      <c r="I54" s="191" t="e">
        <f t="shared" si="18"/>
        <v>#N/A</v>
      </c>
      <c r="J54" s="11"/>
      <c r="K54" s="2" t="e">
        <f>CONCATENATE($B54," ",ROUND(M54*100,1),"%")</f>
        <v>#N/A</v>
      </c>
      <c r="L54" s="59" t="e">
        <f>VLOOKUP($A54,'2.3'!$A$7:$M$20,L$34,FALSE)</f>
        <v>#N/A</v>
      </c>
      <c r="M54" s="191" t="e">
        <f t="shared" si="19"/>
        <v>#N/A</v>
      </c>
      <c r="N54" s="11"/>
      <c r="O54" s="2" t="e">
        <f>CONCATENATE($B54," ",ROUND(Q54*100,0),"%")</f>
        <v>#N/A</v>
      </c>
      <c r="P54" s="59" t="e">
        <f>VLOOKUP($A54,'2.3'!$A$7:$M$20,P$34,FALSE)</f>
        <v>#N/A</v>
      </c>
      <c r="Q54" s="191" t="e">
        <f t="shared" si="20"/>
        <v>#N/A</v>
      </c>
      <c r="R54" s="11"/>
      <c r="S54" s="2" t="e">
        <f>CONCATENATE($B54," ",ROUND(U54*100,1),"%")</f>
        <v>#N/A</v>
      </c>
      <c r="T54" s="59" t="e">
        <f>VLOOKUP($A54,'2.3'!$A$7:$M$20,T$34,FALSE)</f>
        <v>#N/A</v>
      </c>
      <c r="U54" s="191" t="e">
        <f t="shared" si="21"/>
        <v>#N/A</v>
      </c>
    </row>
    <row r="55" spans="1:21" x14ac:dyDescent="0.3">
      <c r="A55" s="2" t="s">
        <v>76</v>
      </c>
      <c r="B55" s="2" t="s">
        <v>84</v>
      </c>
      <c r="C55" s="2" t="e">
        <f>CONCATENATE($B55," ",ROUND(E55*100,1),"%")</f>
        <v>#N/A</v>
      </c>
      <c r="D55" s="59" t="e">
        <f>VLOOKUP($A55,'2.3'!$A$7:$M$20,D$34,FALSE)</f>
        <v>#N/A</v>
      </c>
      <c r="E55" s="191" t="e">
        <f t="shared" si="17"/>
        <v>#N/A</v>
      </c>
      <c r="F55" s="11"/>
      <c r="G55" s="2" t="e">
        <f t="shared" ref="G55:G60" si="27">CONCATENATE($B55," ",ROUND(I55*100,0),"%")</f>
        <v>#N/A</v>
      </c>
      <c r="H55" s="59" t="e">
        <f>VLOOKUP($A55,'2.3'!$A$7:$M$20,H$34,FALSE)</f>
        <v>#N/A</v>
      </c>
      <c r="I55" s="191" t="e">
        <f>ROUND((H55/H$38),2)</f>
        <v>#N/A</v>
      </c>
      <c r="J55" s="11"/>
      <c r="K55" s="2" t="e">
        <f>CONCATENATE($B55," ",ROUND(M55*100,1),"%")</f>
        <v>#N/A</v>
      </c>
      <c r="L55" s="59" t="e">
        <f>VLOOKUP($A55,'2.3'!$A$7:$M$20,L$34,FALSE)</f>
        <v>#N/A</v>
      </c>
      <c r="M55" s="191" t="e">
        <f t="shared" si="19"/>
        <v>#N/A</v>
      </c>
      <c r="N55" s="11"/>
      <c r="O55" s="2" t="e">
        <f t="shared" ref="O55:O60" si="28">CONCATENATE($B55," ",ROUND(Q55*100,0),"%")</f>
        <v>#N/A</v>
      </c>
      <c r="P55" s="59" t="e">
        <f>VLOOKUP($A55,'2.3'!$A$7:$M$20,P$34,FALSE)</f>
        <v>#N/A</v>
      </c>
      <c r="Q55" s="191" t="e">
        <f t="shared" si="20"/>
        <v>#N/A</v>
      </c>
      <c r="R55" s="11"/>
      <c r="S55" s="2" t="e">
        <f>CONCATENATE($B55," ",ROUND(U55*100,1),"%")</f>
        <v>#N/A</v>
      </c>
      <c r="T55" s="59" t="e">
        <f>VLOOKUP($A55,'2.3'!$A$7:$M$20,T$34,FALSE)</f>
        <v>#N/A</v>
      </c>
      <c r="U55" s="191" t="e">
        <f t="shared" si="21"/>
        <v>#N/A</v>
      </c>
    </row>
    <row r="56" spans="1:21" x14ac:dyDescent="0.3">
      <c r="A56" s="2" t="s">
        <v>80</v>
      </c>
      <c r="B56" s="2" t="s">
        <v>85</v>
      </c>
      <c r="C56" s="2" t="e">
        <f t="shared" ref="C56:C60" si="29">CONCATENATE($B56," ",ROUND(E56*100,0),"%")</f>
        <v>#N/A</v>
      </c>
      <c r="D56" s="59" t="e">
        <f>VLOOKUP($A56,'2.3'!$A$7:$M$20,D$34,FALSE)</f>
        <v>#N/A</v>
      </c>
      <c r="E56" s="191" t="e">
        <f>ROUND((D56/D$38),2)</f>
        <v>#N/A</v>
      </c>
      <c r="F56" s="11"/>
      <c r="G56" s="2" t="e">
        <f t="shared" si="27"/>
        <v>#N/A</v>
      </c>
      <c r="H56" s="59" t="e">
        <f>VLOOKUP($A56,'2.3'!$A$7:$M$20,H$34,FALSE)</f>
        <v>#N/A</v>
      </c>
      <c r="I56" s="191" t="e">
        <f>ROUND((H56/H$38),2)</f>
        <v>#N/A</v>
      </c>
      <c r="J56" s="11"/>
      <c r="K56" s="2" t="e">
        <f>CONCATENATE($B56," ",ROUND(M56*100,1),"%")</f>
        <v>#N/A</v>
      </c>
      <c r="L56" s="59" t="e">
        <f>VLOOKUP($A56,'2.3'!$A$7:$M$20,L$34,FALSE)</f>
        <v>#N/A</v>
      </c>
      <c r="M56" s="191" t="e">
        <f t="shared" si="19"/>
        <v>#N/A</v>
      </c>
      <c r="N56" s="11"/>
      <c r="O56" s="2" t="e">
        <f t="shared" si="28"/>
        <v>#N/A</v>
      </c>
      <c r="P56" s="59" t="e">
        <f>VLOOKUP($A56,'2.3'!$A$7:$M$20,P$34,FALSE)</f>
        <v>#N/A</v>
      </c>
      <c r="Q56" s="191" t="e">
        <f>ROUND((P56/P$38),2)</f>
        <v>#N/A</v>
      </c>
      <c r="R56" s="11"/>
      <c r="S56" s="2" t="e">
        <f t="shared" ref="S56:S60" si="30">CONCATENATE($B56," ",ROUND(U56*100,0),"%")</f>
        <v>#N/A</v>
      </c>
      <c r="T56" s="59" t="e">
        <f>VLOOKUP($A56,'2.3'!$A$7:$M$20,T$34,FALSE)</f>
        <v>#N/A</v>
      </c>
      <c r="U56" s="191" t="e">
        <f>ROUND((T56/T$38),2)</f>
        <v>#N/A</v>
      </c>
    </row>
    <row r="57" spans="1:21" x14ac:dyDescent="0.3">
      <c r="A57" s="2" t="s">
        <v>77</v>
      </c>
      <c r="B57" s="2" t="s">
        <v>86</v>
      </c>
      <c r="C57" s="2" t="e">
        <f t="shared" si="29"/>
        <v>#N/A</v>
      </c>
      <c r="D57" s="59" t="e">
        <f>VLOOKUP($A57,'2.3'!$A$7:$M$20,D$34,FALSE)</f>
        <v>#N/A</v>
      </c>
      <c r="E57" s="191" t="e">
        <f>ROUND((D57/D$38),2)</f>
        <v>#N/A</v>
      </c>
      <c r="F57" s="11"/>
      <c r="G57" s="2" t="e">
        <f t="shared" si="27"/>
        <v>#N/A</v>
      </c>
      <c r="H57" s="59" t="e">
        <f>VLOOKUP($A57,'2.3'!$A$7:$M$20,H$34,FALSE)</f>
        <v>#N/A</v>
      </c>
      <c r="I57" s="191" t="e">
        <f>ROUND((H57/H$38),2)</f>
        <v>#N/A</v>
      </c>
      <c r="J57" s="11"/>
      <c r="K57" s="2" t="e">
        <f t="shared" ref="K57:K60" si="31">CONCATENATE($B57," ",ROUND(M57*100,0),"%")</f>
        <v>#N/A</v>
      </c>
      <c r="L57" s="59" t="e">
        <f>VLOOKUP($A57,'2.3'!$A$7:$M$20,L$34,FALSE)</f>
        <v>#N/A</v>
      </c>
      <c r="M57" s="191" t="e">
        <f>ROUND((L57/L$38),2)</f>
        <v>#N/A</v>
      </c>
      <c r="N57" s="11"/>
      <c r="O57" s="2" t="e">
        <f t="shared" si="28"/>
        <v>#N/A</v>
      </c>
      <c r="P57" s="59" t="e">
        <f>VLOOKUP($A57,'2.3'!$A$7:$M$20,P$34,FALSE)</f>
        <v>#N/A</v>
      </c>
      <c r="Q57" s="191" t="e">
        <f>ROUND((P57/P$38),2)</f>
        <v>#N/A</v>
      </c>
      <c r="R57" s="11"/>
      <c r="S57" s="2" t="e">
        <f t="shared" si="30"/>
        <v>#N/A</v>
      </c>
      <c r="T57" s="59" t="e">
        <f>VLOOKUP($A57,'2.3'!$A$7:$M$20,T$34,FALSE)</f>
        <v>#N/A</v>
      </c>
      <c r="U57" s="191" t="e">
        <f>ROUND((T57/T$38),2)</f>
        <v>#N/A</v>
      </c>
    </row>
    <row r="58" spans="1:21" x14ac:dyDescent="0.3">
      <c r="A58" s="2" t="s">
        <v>78</v>
      </c>
      <c r="B58" s="2" t="s">
        <v>87</v>
      </c>
      <c r="C58" s="2" t="e">
        <f t="shared" si="29"/>
        <v>#N/A</v>
      </c>
      <c r="D58" s="59" t="e">
        <f>VLOOKUP($A58,'2.3'!$A$7:$M$20,D$34,FALSE)</f>
        <v>#N/A</v>
      </c>
      <c r="E58" s="191" t="e">
        <f t="shared" si="17"/>
        <v>#N/A</v>
      </c>
      <c r="F58" s="11"/>
      <c r="G58" s="2" t="e">
        <f>CONCATENATE($B58," ",ROUND(I58*100,1),"%")</f>
        <v>#N/A</v>
      </c>
      <c r="H58" s="59" t="e">
        <f>VLOOKUP($A58,'2.3'!$A$7:$M$20,H$34,FALSE)</f>
        <v>#N/A</v>
      </c>
      <c r="I58" s="191" t="e">
        <f t="shared" si="18"/>
        <v>#N/A</v>
      </c>
      <c r="J58" s="11"/>
      <c r="K58" s="2" t="e">
        <f>CONCATENATE($B58," ",ROUND(M58*100,1),"%")</f>
        <v>#N/A</v>
      </c>
      <c r="L58" s="59" t="e">
        <f>VLOOKUP($A58,'2.3'!$A$7:$M$20,L$34,FALSE)</f>
        <v>#N/A</v>
      </c>
      <c r="M58" s="191" t="e">
        <f t="shared" si="19"/>
        <v>#N/A</v>
      </c>
      <c r="N58" s="11"/>
      <c r="O58" s="2" t="e">
        <f t="shared" si="28"/>
        <v>#N/A</v>
      </c>
      <c r="P58" s="59" t="e">
        <f>VLOOKUP($A58,'2.3'!$A$7:$M$20,P$34,FALSE)</f>
        <v>#N/A</v>
      </c>
      <c r="Q58" s="191" t="e">
        <f>ROUND((P58/P$38),2)</f>
        <v>#N/A</v>
      </c>
      <c r="R58" s="11"/>
      <c r="S58" s="2" t="e">
        <f>CONCATENATE($B58," ",ROUND(U58*100,1),"%")</f>
        <v>#N/A</v>
      </c>
      <c r="T58" s="59" t="e">
        <f>VLOOKUP($A58,'2.3'!$A$7:$M$20,T$34,FALSE)</f>
        <v>#N/A</v>
      </c>
      <c r="U58" s="191" t="e">
        <f t="shared" si="21"/>
        <v>#N/A</v>
      </c>
    </row>
    <row r="59" spans="1:21" x14ac:dyDescent="0.3">
      <c r="A59" s="2" t="s">
        <v>79</v>
      </c>
      <c r="B59" s="2" t="s">
        <v>88</v>
      </c>
      <c r="C59" s="2" t="e">
        <f t="shared" si="29"/>
        <v>#N/A</v>
      </c>
      <c r="D59" s="59" t="e">
        <f>VLOOKUP($A59,'2.3'!$A$7:$M$20,D$34,FALSE)</f>
        <v>#N/A</v>
      </c>
      <c r="E59" s="191" t="e">
        <f t="shared" si="17"/>
        <v>#N/A</v>
      </c>
      <c r="F59" s="11"/>
      <c r="G59" s="2" t="e">
        <f>CONCATENATE($B59," ",ROUND(I59*100,1),"%")</f>
        <v>#N/A</v>
      </c>
      <c r="H59" s="59" t="e">
        <f>VLOOKUP($A59,'2.3'!$A$7:$M$20,H$34,FALSE)</f>
        <v>#N/A</v>
      </c>
      <c r="I59" s="191" t="e">
        <f t="shared" si="18"/>
        <v>#N/A</v>
      </c>
      <c r="J59" s="11"/>
      <c r="K59" s="2" t="e">
        <f>CONCATENATE($B59," ",ROUND(M59*100,1),"%")</f>
        <v>#N/A</v>
      </c>
      <c r="L59" s="59" t="e">
        <f>VLOOKUP($A59,'2.3'!$A$7:$M$20,L$34,FALSE)</f>
        <v>#N/A</v>
      </c>
      <c r="M59" s="191" t="e">
        <f t="shared" si="19"/>
        <v>#N/A</v>
      </c>
      <c r="N59" s="11"/>
      <c r="O59" s="2" t="e">
        <f t="shared" si="28"/>
        <v>#N/A</v>
      </c>
      <c r="P59" s="59" t="e">
        <f>VLOOKUP($A59,'2.3'!$A$7:$M$20,P$34,FALSE)</f>
        <v>#N/A</v>
      </c>
      <c r="Q59" s="191" t="e">
        <f t="shared" si="20"/>
        <v>#N/A</v>
      </c>
      <c r="R59" s="11"/>
      <c r="S59" s="2" t="e">
        <f>CONCATENATE($B59," ",ROUND(U59*100,1),"%")</f>
        <v>#N/A</v>
      </c>
      <c r="T59" s="59" t="e">
        <f>VLOOKUP($A59,'2.3'!$A$7:$M$20,T$34,FALSE)</f>
        <v>#N/A</v>
      </c>
      <c r="U59" s="191" t="e">
        <f t="shared" si="21"/>
        <v>#N/A</v>
      </c>
    </row>
    <row r="60" spans="1:21" x14ac:dyDescent="0.3">
      <c r="A60" s="2" t="s">
        <v>90</v>
      </c>
      <c r="B60" s="2" t="s">
        <v>89</v>
      </c>
      <c r="C60" s="2" t="e">
        <f t="shared" si="29"/>
        <v>#N/A</v>
      </c>
      <c r="D60" s="59" t="e">
        <f>VLOOKUP($A60,'2.3'!$A$7:$M$20,D$34,FALSE)</f>
        <v>#N/A</v>
      </c>
      <c r="E60" s="191" t="e">
        <f>ROUND((D60/D$38),2)</f>
        <v>#N/A</v>
      </c>
      <c r="F60" s="11"/>
      <c r="G60" s="2" t="e">
        <f t="shared" si="27"/>
        <v>#N/A</v>
      </c>
      <c r="H60" s="59" t="e">
        <f>VLOOKUP($A60,'2.3'!$A$7:$M$20,H$34,FALSE)</f>
        <v>#N/A</v>
      </c>
      <c r="I60" s="191" t="e">
        <f>ROUND((H60/H$38),2)</f>
        <v>#N/A</v>
      </c>
      <c r="J60" s="11"/>
      <c r="K60" s="2" t="e">
        <f t="shared" si="31"/>
        <v>#N/A</v>
      </c>
      <c r="L60" s="59" t="e">
        <f>VLOOKUP($A60,'2.3'!$A$7:$M$20,L$34,FALSE)</f>
        <v>#N/A</v>
      </c>
      <c r="M60" s="191" t="e">
        <f>ROUND((L60/L$38),2)</f>
        <v>#N/A</v>
      </c>
      <c r="N60" s="11"/>
      <c r="O60" s="2" t="e">
        <f t="shared" si="28"/>
        <v>#N/A</v>
      </c>
      <c r="P60" s="59" t="e">
        <f>VLOOKUP($A60,'2.3'!$A$7:$M$20,P$34,FALSE)</f>
        <v>#N/A</v>
      </c>
      <c r="Q60" s="191" t="e">
        <f>ROUND((P60/P$38),2)</f>
        <v>#N/A</v>
      </c>
      <c r="R60" s="11"/>
      <c r="S60" s="2" t="e">
        <f t="shared" si="30"/>
        <v>#N/A</v>
      </c>
      <c r="T60" s="59" t="e">
        <f>VLOOKUP($A60,'2.3'!$A$7:$M$20,T$34,FALSE)</f>
        <v>#N/A</v>
      </c>
      <c r="U60" s="191" t="e">
        <f>ROUND((T60/T$38),2)</f>
        <v>#N/A</v>
      </c>
    </row>
    <row r="61" spans="1:21" x14ac:dyDescent="0.3">
      <c r="E61" s="282" t="e">
        <f>SUM(E40:E46)+SUM(E52:E60)</f>
        <v>#N/A</v>
      </c>
      <c r="F61" s="11"/>
      <c r="H61" s="61"/>
      <c r="I61" s="282" t="e">
        <f>SUM(I40:I46)+SUM(I52:I60)</f>
        <v>#N/A</v>
      </c>
      <c r="J61" s="11"/>
      <c r="L61" s="11"/>
      <c r="M61" s="282" t="e">
        <f>SUM(M40:M46)+SUM(M52:M60)</f>
        <v>#N/A</v>
      </c>
      <c r="N61" s="11"/>
      <c r="P61" s="11"/>
      <c r="Q61" s="282" t="e">
        <f>SUM(Q40:Q46)+SUM(Q52:Q60)</f>
        <v>#N/A</v>
      </c>
      <c r="R61" s="11"/>
      <c r="T61" s="11"/>
      <c r="U61" s="282" t="e">
        <f>SUM(U40:U46)+SUM(U52:U60)</f>
        <v>#N/A</v>
      </c>
    </row>
    <row r="62" spans="1:21" x14ac:dyDescent="0.3">
      <c r="E62" s="11"/>
      <c r="I62" s="11"/>
      <c r="J62" s="41"/>
      <c r="K62" s="41"/>
      <c r="L62" s="41"/>
      <c r="M62" s="11"/>
      <c r="Q62" s="11"/>
      <c r="U62" s="11"/>
    </row>
    <row r="63" spans="1:21" x14ac:dyDescent="0.3">
      <c r="C63" s="2" t="s">
        <v>267</v>
      </c>
      <c r="D63" s="37">
        <f>SUM(D40:D44)</f>
        <v>592347</v>
      </c>
      <c r="E63" s="191">
        <f>D63/D$38</f>
        <v>6.7167915991317731E-2</v>
      </c>
      <c r="F63" s="37"/>
      <c r="G63" s="2" t="s">
        <v>267</v>
      </c>
      <c r="H63" s="37">
        <f>SUM(H40:H44)</f>
        <v>67277</v>
      </c>
      <c r="I63" s="191">
        <f>H63/H$38</f>
        <v>0.10316786073557917</v>
      </c>
      <c r="J63" s="37"/>
      <c r="K63" s="2" t="s">
        <v>267</v>
      </c>
      <c r="L63" s="37">
        <f>SUM(L40:L44)</f>
        <v>28748</v>
      </c>
      <c r="M63" s="191">
        <f>L63/L$38</f>
        <v>7.8837889794787841E-2</v>
      </c>
      <c r="N63" s="37"/>
      <c r="O63" s="2" t="s">
        <v>267</v>
      </c>
      <c r="P63" s="37">
        <f>SUM(P40:P44)</f>
        <v>15253</v>
      </c>
      <c r="Q63" s="191">
        <f>P63/P$38</f>
        <v>6.5045885644104809E-2</v>
      </c>
      <c r="R63" s="37"/>
      <c r="S63" s="2" t="s">
        <v>267</v>
      </c>
      <c r="T63" s="37">
        <f>SUM(T40:T44)</f>
        <v>703625</v>
      </c>
      <c r="U63" s="191">
        <f>T63/T$38</f>
        <v>6.9872324680667716E-2</v>
      </c>
    </row>
    <row r="64" spans="1:21" x14ac:dyDescent="0.3">
      <c r="E64" s="60"/>
      <c r="I64" s="60"/>
      <c r="M64" s="60"/>
      <c r="Q64" s="60"/>
      <c r="U64" s="60"/>
    </row>
    <row r="67" spans="4:4" x14ac:dyDescent="0.3">
      <c r="D67" s="11"/>
    </row>
    <row r="68" spans="4:4" x14ac:dyDescent="0.3">
      <c r="D68" s="11"/>
    </row>
    <row r="69" spans="4:4" x14ac:dyDescent="0.3">
      <c r="D69" s="11"/>
    </row>
    <row r="70" spans="4:4" x14ac:dyDescent="0.3">
      <c r="D70" s="25"/>
    </row>
    <row r="73" spans="4:4" x14ac:dyDescent="0.3">
      <c r="D73" s="41"/>
    </row>
    <row r="74" spans="4:4" x14ac:dyDescent="0.3">
      <c r="D74" s="41"/>
    </row>
    <row r="75" spans="4:4" x14ac:dyDescent="0.3">
      <c r="D75" s="41"/>
    </row>
    <row r="76" spans="4:4" x14ac:dyDescent="0.3">
      <c r="D76" s="41"/>
    </row>
    <row r="77" spans="4:4" x14ac:dyDescent="0.3">
      <c r="D77" s="41"/>
    </row>
    <row r="78" spans="4:4" x14ac:dyDescent="0.3">
      <c r="D78" s="41"/>
    </row>
    <row r="80" spans="4:4" x14ac:dyDescent="0.3">
      <c r="D80" s="11"/>
    </row>
    <row r="81" spans="4:4" x14ac:dyDescent="0.3">
      <c r="D81" s="11"/>
    </row>
    <row r="82" spans="4:4" x14ac:dyDescent="0.3">
      <c r="D82" s="11"/>
    </row>
    <row r="83" spans="4:4" x14ac:dyDescent="0.3">
      <c r="D83" s="11"/>
    </row>
    <row r="84" spans="4:4" x14ac:dyDescent="0.3">
      <c r="D84" s="11"/>
    </row>
    <row r="85" spans="4:4" x14ac:dyDescent="0.3">
      <c r="D85" s="11"/>
    </row>
    <row r="86" spans="4:4" x14ac:dyDescent="0.3">
      <c r="D86" s="11"/>
    </row>
    <row r="87" spans="4:4" x14ac:dyDescent="0.3">
      <c r="D87" s="11"/>
    </row>
    <row r="88" spans="4:4" x14ac:dyDescent="0.3">
      <c r="D88" s="11"/>
    </row>
    <row r="89" spans="4:4" x14ac:dyDescent="0.3">
      <c r="D89" s="11"/>
    </row>
    <row r="90" spans="4:4" x14ac:dyDescent="0.3">
      <c r="D90" s="1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31</vt:i4>
      </vt:variant>
    </vt:vector>
  </HeadingPairs>
  <TitlesOfParts>
    <vt:vector size="77" baseType="lpstr">
      <vt:lpstr>Chapter 2</vt:lpstr>
      <vt:lpstr>2.1</vt:lpstr>
      <vt:lpstr>Data for Figs 2.1</vt:lpstr>
      <vt:lpstr>2.2a</vt:lpstr>
      <vt:lpstr>2.2b</vt:lpstr>
      <vt:lpstr>2.2c</vt:lpstr>
      <vt:lpstr>Data for figs 2.2</vt:lpstr>
      <vt:lpstr>2.3</vt:lpstr>
      <vt:lpstr>Data for Figs 2.3</vt:lpstr>
      <vt:lpstr>2.4a</vt:lpstr>
      <vt:lpstr>2.4b</vt:lpstr>
      <vt:lpstr>2.4c</vt:lpstr>
      <vt:lpstr>Data for figs 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Data for fig 2.12a</vt:lpstr>
      <vt:lpstr>Data for fig 2.13</vt:lpstr>
      <vt:lpstr>Data for fig 2.15</vt:lpstr>
      <vt:lpstr>Data for fig 2.16</vt:lpstr>
      <vt:lpstr>Data for fig 2.16 (2)</vt:lpstr>
      <vt:lpstr>Data for fig 2.17</vt:lpstr>
      <vt:lpstr>Data for fig 2.17 (2)</vt:lpstr>
      <vt:lpstr>Data for fig 2.18</vt:lpstr>
      <vt:lpstr>Data for fig 2.18 (2)</vt:lpstr>
      <vt:lpstr>Data for fig 2.18 (3)</vt:lpstr>
      <vt:lpstr>POP_2017</vt:lpstr>
      <vt:lpstr>POP_2018</vt:lpstr>
      <vt:lpstr>EpsYrLookup</vt:lpstr>
      <vt:lpstr>IncYrLookup</vt:lpstr>
      <vt:lpstr>'2.1'!Print_Area</vt:lpstr>
      <vt:lpstr>'2.10'!Print_Area</vt:lpstr>
      <vt:lpstr>'2.11'!Print_Area</vt:lpstr>
      <vt:lpstr>'2.12'!Print_Area</vt:lpstr>
      <vt:lpstr>'2.14'!Print_Area</vt:lpstr>
      <vt:lpstr>'2.15'!Print_Area</vt:lpstr>
      <vt:lpstr>'2.16'!Print_Area</vt:lpstr>
      <vt:lpstr>'2.17'!Print_Area</vt:lpstr>
      <vt:lpstr>'2.18'!Print_Area</vt:lpstr>
      <vt:lpstr>'2.19'!Print_Area</vt:lpstr>
      <vt:lpstr>'2.20'!Print_Area</vt:lpstr>
      <vt:lpstr>'2.21'!Print_Area</vt:lpstr>
      <vt:lpstr>'2.22'!Print_Area</vt:lpstr>
      <vt:lpstr>'2.23'!Print_Area</vt:lpstr>
      <vt:lpstr>'2.24'!Print_Area</vt:lpstr>
      <vt:lpstr>'2.25'!Print_Area</vt:lpstr>
      <vt:lpstr>'2.2a'!Print_Area</vt:lpstr>
      <vt:lpstr>'2.2b'!Print_Area</vt:lpstr>
      <vt:lpstr>'2.2c'!Print_Area</vt:lpstr>
      <vt:lpstr>'2.3'!Print_Area</vt:lpstr>
      <vt:lpstr>'2.4a'!Print_Area</vt:lpstr>
      <vt:lpstr>'2.4b'!Print_Area</vt:lpstr>
      <vt:lpstr>'2.4c'!Print_Area</vt:lpstr>
      <vt:lpstr>'2.5'!Print_Area</vt:lpstr>
      <vt:lpstr>'2.6'!Print_Area</vt:lpstr>
      <vt:lpstr>'2.7'!Print_Area</vt:lpstr>
      <vt:lpstr>'2.9'!Print_Area</vt:lpstr>
      <vt:lpstr>'Chapter 2'!Print_Area</vt:lpstr>
      <vt:lpstr>'2.13'!Print_Titles</vt:lpstr>
    </vt:vector>
  </TitlesOfParts>
  <Company>University of Oxford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msdit</dc:creator>
  <cp:lastModifiedBy>Ed Dicks</cp:lastModifiedBy>
  <cp:lastPrinted>2022-02-09T16:14:27Z</cp:lastPrinted>
  <dcterms:created xsi:type="dcterms:W3CDTF">2015-06-16T09:04:04Z</dcterms:created>
  <dcterms:modified xsi:type="dcterms:W3CDTF">2022-06-21T12:27:50Z</dcterms:modified>
</cp:coreProperties>
</file>